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Regulierung\Gas\Veröffentlichungs- und Mitteilungspflichten\Unternehmsspezifische Parameter\"/>
    </mc:Choice>
  </mc:AlternateContent>
  <xr:revisionPtr revIDLastSave="0" documentId="8_{5F29DFB3-E283-41FD-85B5-F5E229086EA5}" xr6:coauthVersionLast="47" xr6:coauthVersionMax="47" xr10:uidLastSave="{00000000-0000-0000-0000-000000000000}"/>
  <bookViews>
    <workbookView xWindow="-120" yWindow="-120" windowWidth="29040" windowHeight="158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7" l="1"/>
  <c r="E6" i="17"/>
  <c r="E4" i="1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K21" i="18" l="1"/>
  <c r="H21" i="18"/>
  <c r="L21" i="18"/>
  <c r="I21" i="18"/>
  <c r="J21" i="18"/>
  <c r="N21" i="18"/>
  <c r="D66" i="18"/>
  <c r="I65" i="18" s="1"/>
  <c r="M21" i="18"/>
  <c r="D56" i="18"/>
  <c r="J55" i="18" s="1"/>
  <c r="E31" i="18"/>
  <c r="J65" i="18"/>
  <c r="H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L65" i="18" l="1"/>
  <c r="N65" i="18"/>
  <c r="G65" i="18"/>
  <c r="F65" i="18"/>
  <c r="K65" i="18"/>
  <c r="M6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12" i="7"/>
  <c r="C31" i="7"/>
  <c r="C32" i="7"/>
  <c r="C28" i="7"/>
  <c r="C34" i="7"/>
  <c r="C39" i="7"/>
  <c r="C36" i="7"/>
  <c r="C33" i="7"/>
  <c r="C38" i="7"/>
  <c r="C27" i="7"/>
  <c r="C30" i="7"/>
  <c r="C13" i="7"/>
  <c r="C35" i="7"/>
  <c r="C40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<sst xmlns="http://schemas.openxmlformats.org/spreadsheetml/2006/main" count="1373" uniqueCount="669">
  <si>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</si>
  <si>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</si>
  <si>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</si>
  <si>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</si>
  <si>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</si>
  <si>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</si>
  <si>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</si>
  <si>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</si>
  <si>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</si>
  <si>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</si>
  <si>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</si>
  <si>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</si>
  <si>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</si>
  <si>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</si>
  <si>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</si>
  <si>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</si>
  <si>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</si>
  <si>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</si>
  <si>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</si>
  <si>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</si>
  <si>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</si>
  <si>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</si>
  <si>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</si>
  <si>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</si>
  <si>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</si>
  <si>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</si>
  <si>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</si>
  <si>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</si>
  <si>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</si>
  <si>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</si>
  <si>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</si>
  <si>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</si>
  <si>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</si>
  <si>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</si>
  <si>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</si>
  <si>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</si>
  <si>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</si>
  <si>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</si>
  <si>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</si>
  <si>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</si>
  <si>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</si>
  <si>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</si>
  <si>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</si>
  <si>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</si>
  <si>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</si>
  <si>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</si>
  <si>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</si>
  <si>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</si>
  <si>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</si>
  <si>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</si>
  <si>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</si>
  <si>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</si>
  <si>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</si>
  <si>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</si>
  <si>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</si>
  <si>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</si>
  <si>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</si>
  <si>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</si>
  <si>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</si>
  <si>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</si>
  <si>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</si>
  <si>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</si>
  <si>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</si>
  <si>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</si>
  <si>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</si>
  <si>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</si>
  <si>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</si>
  <si>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</si>
  <si>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</si>
  <si>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</si>
  <si>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</si>
  <si>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</si>
  <si>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</si>
  <si>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</si>
  <si>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</si>
  <si>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</si>
  <si>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</si>
  <si>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</si>
  <si>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</si>
  <si>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</si>
  <si>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</si>
  <si>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</si>
  <si>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</si>
  <si>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</si>
  <si>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</si>
  <si>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</si>
  <si>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</si>
  <si>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</si>
  <si>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</si>
  <si>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</si>
  <si>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</si>
  <si>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</si>
  <si>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</si>
  <si>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</si>
  <si>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</si>
  <si>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</si>
  <si>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</si>
  <si>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</si>
  <si>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</si>
  <si>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</si>
  <si>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</si>
  <si>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</si>
  <si>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</si>
  <si>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</si>
  <si>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</si>
  <si>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</si>
  <si>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</si>
  <si>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</si>
  <si>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</si>
  <si>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</si>
  <si>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</si>
  <si>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</si>
  <si>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</si>
  <si>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</si>
  <si>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</si>
  <si>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</si>
  <si>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</si>
  <si>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</si>
  <si>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</si>
  <si>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</si>
  <si>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</si>
  <si>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</si>
  <si>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</si>
  <si>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</si>
  <si>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</si>
  <si>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</si>
  <si>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</si>
  <si>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</si>
  <si>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</si>
  <si>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</si>
  <si>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</si>
  <si>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</si>
  <si>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</si>
  <si>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</si>
  <si>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</si>
  <si>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</si>
  <si>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</si>
  <si>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</si>
  <si>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</si>
  <si>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</si>
  <si>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</si>
  <si>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</si>
  <si>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</si>
  <si>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</si>
  <si>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</si>
  <si>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</si>
  <si>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</si>
  <si>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</si>
  <si>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</si>
  <si>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</si>
  <si>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</si>
  <si>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</si>
  <si>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</si>
  <si>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</si>
  <si>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</si>
  <si>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</si>
  <si>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</si>
  <si>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</si>
  <si>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</si>
  <si>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</si>
  <si>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</si>
  <si>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</si>
  <si>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</si>
  <si>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</si>
  <si>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</si>
  <si>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</si>
  <si>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</si>
  <si>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</si>
  <si>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</si>
  <si>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</si>
  <si>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</si>
  <si>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</si>
  <si>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</si>
  <si>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</si>
  <si>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</si>
  <si>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</si>
  <si>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</si>
  <si>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</si>
  <si>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</si>
  <si>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</si>
  <si>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</si>
  <si>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</si>
  <si>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</si>
  <si>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</si>
  <si>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</si>
  <si>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</si>
  <si>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</si>
  <si>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</si>
  <si>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</si>
  <si>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</si>
  <si>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</si>
  <si>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</si>
  <si>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</si>
  <si>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</si>
  <si>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</si>
  <si>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</si>
  <si>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</si>
  <si>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</si>
  <si>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</si>
  <si>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</si>
  <si>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</si>
  <si>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</si>
  <si>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</si>
  <si>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</si>
  <si>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</si>
  <si>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</si>
  <si>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</si>
  <si>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</si>
  <si>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</si>
  <si>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</si>
  <si>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</si>
  <si>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</si>
  <si>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</si>
  <si>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</si>
  <si>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</si>
  <si>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</si>
  <si>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</si>
  <si>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</si>
  <si>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</si>
  <si>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</si>
  <si>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</si>
  <si>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</si>
  <si>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</si>
  <si>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</si>
  <si>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</si>
  <si>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</si>
  <si>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</si>
  <si>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</si>
  <si>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</si>
  <si>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</si>
  <si>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</si>
  <si>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</si>
  <si>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</si>
  <si>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</si>
  <si>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</si>
  <si>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</si>
  <si>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</si>
  <si>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</si>
  <si>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</si>
  <si>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</si>
  <si>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</si>
  <si>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</si>
  <si>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</si>
  <si>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</si>
  <si>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</si>
  <si>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</si>
  <si>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</si>
  <si>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</si>
  <si>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</si>
  <si>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</si>
  <si>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</si>
  <si>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</si>
  <si>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</si>
  <si>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</si>
  <si>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</si>
  <si>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</si>
  <si>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</si>
  <si>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</si>
  <si>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</si>
  <si>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</si>
  <si>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</si>
  <si>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</si>
  <si>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</si>
  <si>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</si>
  <si>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</si>
  <si>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</si>
  <si>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</si>
  <si>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</si>
  <si>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</si>
  <si>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</si>
  <si>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</si>
  <si>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</si>
  <si>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</si>
  <si>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</si>
  <si>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</si>
  <si>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</si>
  <si>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</si>
  <si>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</si>
  <si>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</si>
  <si>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</si>
  <si>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</si>
  <si>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</si>
  <si>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</si>
  <si>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</si>
  <si>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</si>
  <si>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</si>
  <si>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</si>
  <si>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</si>
  <si>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</si>
  <si>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</si>
  <si>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</si>
  <si>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</si>
  <si>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</si>
  <si>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</si>
  <si>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</si>
  <si>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</si>
  <si>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</si>
  <si>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</si>
  <si>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</si>
  <si>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</si>
  <si>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</si>
  <si>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</si>
  <si>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</si>
  <si>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</si>
  <si>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</si>
  <si>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</si>
  <si>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</si>
  <si>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</si>
  <si>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</si>
  <si>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</si>
  <si>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</si>
  <si>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</si>
  <si>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</si>
  <si>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</si>
  <si>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</si>
  <si>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</si>
  <si>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</si>
  <si>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</si>
  <si>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</si>
  <si>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</si>
  <si>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</si>
  <si>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</si>
  <si>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</si>
  <si>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</si>
  <si>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</si>
  <si>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</si>
  <si>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</si>
  <si>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</si>
  <si>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</si>
  <si>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</si>
  <si>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</si>
  <si>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</si>
  <si>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</si>
  <si>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</si>
  <si>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</si>
  <si>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</si>
  <si>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</si>
  <si>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</si>
  <si>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</si>
  <si>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</si>
  <si>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</si>
  <si>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</si>
  <si>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</si>
  <si>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</si>
  <si>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</si>
  <si>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</si>
  <si>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</si>
  <si>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</si>
  <si>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</si>
  <si>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</si>
  <si>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</si>
  <si>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</si>
  <si>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</si>
  <si>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</si>
  <si>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</si>
  <si>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</si>
  <si>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</si>
  <si>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</si>
  <si>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</si>
  <si>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</si>
  <si>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</si>
  <si>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</si>
  <si>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</si>
  <si>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</si>
  <si>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</si>
  <si>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</si>
  <si>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</si>
  <si>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</si>
  <si>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</si>
  <si>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</si>
  <si>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</si>
  <si>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</si>
  <si>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</si>
  <si>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</si>
  <si>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</si>
  <si>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</si>
  <si>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</si>
  <si>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</si>
  <si>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</si>
  <si>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</si>
  <si>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</si>
  <si>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</si>
  <si>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</si>
  <si>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</si>
  <si>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</si>
  <si>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</si>
  <si>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</si>
  <si>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</si>
  <si>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</si>
  <si>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</si>
  <si>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</si>
  <si>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</si>
  <si>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</si>
  <si>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</si>
  <si>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</si>
  <si>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</si>
  <si>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</si>
  <si>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</si>
  <si>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</si>
  <si>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</si>
  <si>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</si>
  <si>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</si>
  <si>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</si>
  <si>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</si>
  <si>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</si>
  <si>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</si>
  <si>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</si>
  <si>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</si>
  <si>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</si>
  <si>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</si>
  <si>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</si>
  <si>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</si>
  <si>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</si>
  <si>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</si>
  <si>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</si>
  <si>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</si>
  <si>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</si>
  <si>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</si>
  <si>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</si>
  <si>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</si>
  <si>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</si>
  <si>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</si>
  <si>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</si>
  <si>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</si>
  <si>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</si>
  <si>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</si>
  <si>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</si>
  <si>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</si>
  <si>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</si>
  <si>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</si>
  <si>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</si>
  <si>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</si>
  <si>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</si>
  <si>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</si>
  <si>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</si>
  <si>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</si>
  <si>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</si>
  <si>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</si>
  <si>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</si>
  <si>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</si>
  <si>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</si>
  <si>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</si>
  <si>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</si>
  <si>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</si>
  <si>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</si>
  <si>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</si>
  <si>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</si>
  <si>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</si>
  <si>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</si>
  <si>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</si>
  <si>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</si>
  <si>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</si>
  <si>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</si>
  <si>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</si>
  <si>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</si>
  <si>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</si>
  <si>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</si>
  <si>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</si>
  <si>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</si>
  <si>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</si>
  <si>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</si>
  <si>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</si>
  <si>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</si>
  <si>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</si>
  <si>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</si>
  <si>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</si>
  <si>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</si>
  <si>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</si>
  <si>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</si>
  <si>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</si>
  <si>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</si>
  <si>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</si>
  <si>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</si>
  <si>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</si>
  <si>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</si>
  <si>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</si>
  <si>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</si>
  <si>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</si>
  <si>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</si>
  <si>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</si>
  <si>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</si>
  <si>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</si>
  <si>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</si>
  <si>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</si>
  <si>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</si>
  <si>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</si>
  <si>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</si>
  <si>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</si>
  <si>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</si>
  <si>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</si>
  <si>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</si>
  <si>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</si>
  <si>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</si>
  <si>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</si>
  <si>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</si>
  <si>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</si>
  <si>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</si>
  <si>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</si>
  <si>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</si>
  <si>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</si>
  <si>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</si>
  <si>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</si>
  <si>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</si>
  <si>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</si>
  <si>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</si>
  <si>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</si>
  <si>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</si>
  <si>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</si>
  <si>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</si>
  <si>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</si>
  <si>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</si>
  <si>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</si>
  <si>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</si>
  <si>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</si>
  <si>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</si>
  <si>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</si>
  <si>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</si>
  <si>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</si>
  <si>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</si>
  <si>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</si>
  <si>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</si>
  <si>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</si>
  <si>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</si>
  <si>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</si>
  <si>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</si>
  <si>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</si>
  <si>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</si>
  <si>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</si>
  <si>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</si>
  <si>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</si>
  <si>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</si>
  <si>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</si>
  <si>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</si>
  <si>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</si>
  <si>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</si>
  <si>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</si>
  <si>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</si>
  <si>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</si>
  <si>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</si>
  <si>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</si>
  <si>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</si>
  <si>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</si>
  <si>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</si>
  <si>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</si>
  <si>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</si>
  <si>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</si>
  <si>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</si>
  <si>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</si>
  <si>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</si>
  <si>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</si>
  <si>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</si>
  <si>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</si>
  <si>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</si>
  <si>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</si>
  <si>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</si>
  <si>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</si>
  <si>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</si>
  <si>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</si>
  <si>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</si>
  <si>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</si>
  <si>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</si>
  <si>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</si>
  <si>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</si>
  <si>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</si>
  <si>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</si>
  <si>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</si>
  <si>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</si>
  <si>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</si>
  <si>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</si>
  <si>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</si>
  <si>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</si>
  <si>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</si>
  <si>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</si>
  <si>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</si>
  <si>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</si>
  <si>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</si>
  <si>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</si>
  <si>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</si>
  <si>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</si>
  <si>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</si>
  <si>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</si>
  <si>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</si>
  <si>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</si>
  <si>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</si>
  <si>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</si>
  <si>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</si>
  <si>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</si>
  <si>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</si>
  <si>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</si>
  <si>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</si>
  <si>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</si>
  <si>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</si>
  <si>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</si>
  <si>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</si>
  <si>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</si>
  <si>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</si>
  <si>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</si>
  <si>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</si>
  <si>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</si>
  <si>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</si>
  <si>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</si>
  <si>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</si>
  <si>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</si>
  <si>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</si>
  <si>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</si>
  <si>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</si>
  <si>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</si>
  <si>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</si>
  <si>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</si>
  <si>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</si>
  <si>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</si>
  <si>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</si>
  <si>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</si>
  <si>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</si>
  <si>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</si>
  <si>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</si>
  <si>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</si>
  <si>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</si>
  <si>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</si>
  <si>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</si>
  <si>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</si>
  <si>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</si>
  <si>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</si>
  <si>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</si>
  <si>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</si>
  <si>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</si>
  <si>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</si>
  <si>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</si>
  <si>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</si>
  <si>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</si>
  <si>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</si>
  <si>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</si>
  <si>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</si>
  <si>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</si>
  <si>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</si>
  <si>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</si>
  <si>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</si>
  <si>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</si>
  <si>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</si>
  <si>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</si>
  <si>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</si>
  <si>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</si>
  <si>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</si>
  <si>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</si>
  <si>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</si>
  <si>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</si>
  <si>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</si>
  <si>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</si>
  <si>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</si>
  <si>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</si>
  <si>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</si>
  <si>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</si>
  <si>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</si>
  <si>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</si>
  <si>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</si>
  <si>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</si>
  <si>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</si>
  <si>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Netzgesellschaft Düsseldorf mbH</t>
  </si>
  <si>
    <t>Höherweg 200</t>
  </si>
  <si>
    <t>Düsseldorf</t>
  </si>
  <si>
    <t>Netznutzungsmanagement</t>
  </si>
  <si>
    <t>netznutzung@netz-duesseldorf.de</t>
  </si>
  <si>
    <t>BTU EVU Rechenzentrum GmbH</t>
  </si>
  <si>
    <t>Flughafen Düsseldorf</t>
  </si>
  <si>
    <t>Ind.-Koef.</t>
  </si>
  <si>
    <t>F95</t>
  </si>
  <si>
    <t>GG0</t>
  </si>
  <si>
    <t>THE0NKL700163000</t>
  </si>
  <si>
    <t>HK3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</si>
</sst>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0" fillId="64" borderId="0" xfId="0" applyFill="1" applyAlignment="1" applyProtection="1">
      <alignment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14" fontId="75" fillId="0" borderId="0" xfId="86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1591583</xdr:colOff>
      <xdr:row>48</xdr:row>
      <xdr:rowOff>131826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1046162</xdr:colOff>
      <xdr:row>0</xdr:row>
      <xdr:rowOff>792480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809625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375285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321310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nutzung@netz-duesseldorf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/>
  </sheetViews>
  <sheetFormatPr baseColWidth="10" defaultColWidth="0" defaultRowHeight="15" zeroHeight="1" x14ac:dyDescent="0.25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 x14ac:dyDescent="0.25"/>
    <row r="2" spans="2:7" ht="23.25" x14ac:dyDescent="0.35">
      <c r="B2" s="9" t="s">
        <v>462</v>
      </c>
    </row>
    <row r="3" spans="2:7" x14ac:dyDescent="0.25"/>
    <row r="4" spans="2:7" x14ac:dyDescent="0.25">
      <c r="B4" s="8" t="s">
        <v>457</v>
      </c>
    </row>
    <row r="5" spans="2:7" x14ac:dyDescent="0.25">
      <c r="B5" s="8" t="s">
        <v>458</v>
      </c>
    </row>
    <row r="6" spans="2:7" x14ac:dyDescent="0.25"/>
    <row r="7" spans="2:7" x14ac:dyDescent="0.25">
      <c r="B7" t="s">
        <v>335</v>
      </c>
    </row>
    <row r="8" spans="2:7" s="8" customFormat="1" x14ac:dyDescent="0.25">
      <c r="B8" s="8" t="s">
        <v>459</v>
      </c>
    </row>
    <row r="9" spans="2:7" s="8" customFormat="1" x14ac:dyDescent="0.25"/>
    <row r="10" spans="2:7" s="8" customFormat="1" x14ac:dyDescent="0.25">
      <c r="B10" s="14" t="s">
        <v>444</v>
      </c>
    </row>
    <row r="11" spans="2:7" s="8" customFormat="1" x14ac:dyDescent="0.25">
      <c r="B11" s="8" t="s">
        <v>496</v>
      </c>
    </row>
    <row r="12" spans="2:7" s="8" customFormat="1" x14ac:dyDescent="0.25">
      <c r="B12" s="8" t="s">
        <v>497</v>
      </c>
    </row>
    <row r="13" spans="2:7" s="8" customFormat="1" x14ac:dyDescent="0.25">
      <c r="B13" s="8" t="s">
        <v>505</v>
      </c>
    </row>
    <row r="14" spans="2:7" s="8" customFormat="1" x14ac:dyDescent="0.25"/>
    <row r="15" spans="2:7" x14ac:dyDescent="0.25">
      <c r="B15" s="20" t="s">
        <v>461</v>
      </c>
      <c r="C15" s="15"/>
    </row>
    <row r="16" spans="2:7" x14ac:dyDescent="0.25">
      <c r="B16" s="15"/>
      <c r="C16" s="15"/>
      <c r="G16" s="10"/>
    </row>
    <row r="17" spans="2:12" x14ac:dyDescent="0.25">
      <c r="B17" s="17" t="s">
        <v>342</v>
      </c>
      <c r="C17" s="15"/>
    </row>
    <row r="18" spans="2:12" s="8" customFormat="1" x14ac:dyDescent="0.25">
      <c r="B18" s="18" t="s">
        <v>336</v>
      </c>
      <c r="C18" s="15"/>
    </row>
    <row r="19" spans="2:12" s="8" customFormat="1" x14ac:dyDescent="0.25">
      <c r="B19" s="18" t="s">
        <v>337</v>
      </c>
      <c r="C19" s="15"/>
    </row>
    <row r="20" spans="2:12" x14ac:dyDescent="0.25">
      <c r="B20" s="17"/>
      <c r="C20" s="15"/>
    </row>
    <row r="21" spans="2:12" x14ac:dyDescent="0.25">
      <c r="B21" s="3" t="s">
        <v>460</v>
      </c>
      <c r="C21" s="15"/>
    </row>
    <row r="22" spans="2:12" s="8" customFormat="1" x14ac:dyDescent="0.25">
      <c r="B22" s="18" t="s">
        <v>338</v>
      </c>
      <c r="C22" s="15"/>
    </row>
    <row r="23" spans="2:12" s="8" customFormat="1" x14ac:dyDescent="0.25">
      <c r="B23" s="18" t="s">
        <v>339</v>
      </c>
      <c r="C23" s="15"/>
    </row>
    <row r="24" spans="2:12" x14ac:dyDescent="0.25">
      <c r="B24" s="17"/>
      <c r="C24" s="15"/>
    </row>
    <row r="25" spans="2:12" x14ac:dyDescent="0.25">
      <c r="B25" s="17" t="s">
        <v>343</v>
      </c>
      <c r="C25" s="15"/>
    </row>
    <row r="26" spans="2:12" x14ac:dyDescent="0.25">
      <c r="B26" s="18" t="s">
        <v>340</v>
      </c>
      <c r="C26" s="15"/>
      <c r="F26" s="8"/>
      <c r="G26" s="8"/>
      <c r="H26" s="8"/>
    </row>
    <row r="27" spans="2:12" x14ac:dyDescent="0.25">
      <c r="B27" s="18" t="s">
        <v>341</v>
      </c>
      <c r="C27" s="15"/>
      <c r="E27" s="8"/>
      <c r="F27" s="8"/>
      <c r="G27" s="8"/>
      <c r="H27" s="8"/>
    </row>
    <row r="28" spans="2:12" x14ac:dyDescent="0.25">
      <c r="B28" s="15"/>
      <c r="C28" s="15"/>
      <c r="E28" s="8"/>
      <c r="F28" s="8"/>
      <c r="G28" s="8"/>
      <c r="H28" s="8"/>
      <c r="L28" s="8"/>
    </row>
    <row r="29" spans="2:12" x14ac:dyDescent="0.25">
      <c r="B29" s="21" t="s">
        <v>344</v>
      </c>
      <c r="C29" s="19">
        <v>43663</v>
      </c>
      <c r="E29" s="8"/>
      <c r="F29" s="8"/>
      <c r="G29" s="8"/>
      <c r="H29" s="8"/>
    </row>
    <row r="30" spans="2:12" x14ac:dyDescent="0.25">
      <c r="B30" s="21" t="s">
        <v>345</v>
      </c>
      <c r="C30" s="337" t="s">
        <v>652</v>
      </c>
      <c r="E30" s="8"/>
      <c r="F30" s="8"/>
      <c r="G30" s="8"/>
      <c r="H30" s="8"/>
    </row>
    <row r="31" spans="2:12" x14ac:dyDescent="0.25">
      <c r="E31" s="8"/>
      <c r="F31" s="8"/>
      <c r="G31" s="8"/>
      <c r="H31" s="8"/>
    </row>
    <row r="32" spans="2:12" x14ac:dyDescent="0.25">
      <c r="E32" s="8"/>
      <c r="F32" s="8"/>
      <c r="G32" s="8"/>
      <c r="H32" s="8"/>
    </row>
    <row r="35" spans="6:6" hidden="1" x14ac:dyDescent="0.25">
      <c r="F35" s="8"/>
    </row>
    <row r="36" spans="6:6" hidden="1" x14ac:dyDescent="0.25">
      <c r="F36" s="8"/>
    </row>
    <row r="37" spans="6:6" hidden="1" x14ac:dyDescent="0.25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/>
  </sheetViews>
  <sheetFormatPr baseColWidth="10" defaultColWidth="0" defaultRowHeight="15" zeroHeight="1" x14ac:dyDescent="0.25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 x14ac:dyDescent="0.25"/>
    <row r="2" spans="1:8" s="8" customFormat="1" ht="23.25" x14ac:dyDescent="0.35">
      <c r="B2" s="9" t="s">
        <v>258</v>
      </c>
    </row>
    <row r="3" spans="1:8" ht="15" customHeight="1" x14ac:dyDescent="0.25">
      <c r="B3" s="22"/>
      <c r="C3" s="15"/>
      <c r="D3" s="15"/>
      <c r="E3" s="15"/>
      <c r="F3" s="15"/>
    </row>
    <row r="4" spans="1:8" ht="15" customHeight="1" x14ac:dyDescent="0.25">
      <c r="B4" s="22"/>
      <c r="C4" s="65" t="s">
        <v>500</v>
      </c>
      <c r="D4" s="27">
        <v>45315</v>
      </c>
      <c r="E4" s="15"/>
      <c r="F4" s="12"/>
      <c r="G4" s="2"/>
    </row>
    <row r="5" spans="1:8" ht="15" customHeight="1" x14ac:dyDescent="0.25">
      <c r="B5" s="22"/>
      <c r="C5" s="15"/>
      <c r="D5" s="15"/>
      <c r="E5" s="15"/>
      <c r="F5" s="46"/>
      <c r="G5" s="2"/>
    </row>
    <row r="6" spans="1:8" ht="15" customHeight="1" x14ac:dyDescent="0.25">
      <c r="B6" s="22"/>
      <c r="C6" s="65" t="s">
        <v>501</v>
      </c>
      <c r="D6" s="27">
        <v>45383</v>
      </c>
      <c r="E6" s="15"/>
      <c r="F6" s="46"/>
      <c r="G6" s="2"/>
      <c r="H6" s="2"/>
    </row>
    <row r="7" spans="1:8" ht="15" customHeight="1" x14ac:dyDescent="0.25">
      <c r="B7" s="22"/>
      <c r="C7" s="15"/>
      <c r="D7" s="15"/>
      <c r="E7" s="15"/>
      <c r="F7" s="12"/>
      <c r="G7" s="2"/>
      <c r="H7" s="2"/>
    </row>
    <row r="8" spans="1:8" ht="15" customHeight="1" x14ac:dyDescent="0.25">
      <c r="B8" s="22"/>
      <c r="C8" s="24"/>
      <c r="D8" s="15"/>
      <c r="E8" s="15"/>
      <c r="F8" s="46"/>
      <c r="G8" s="2"/>
    </row>
    <row r="9" spans="1:8" ht="15" customHeight="1" x14ac:dyDescent="0.25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 x14ac:dyDescent="0.25">
      <c r="B10" s="22"/>
      <c r="C10" s="5"/>
      <c r="D10" s="28"/>
      <c r="E10" s="15"/>
      <c r="F10" s="46"/>
      <c r="G10" s="2"/>
    </row>
    <row r="11" spans="1:8" s="2" customFormat="1" ht="15" customHeight="1" x14ac:dyDescent="0.25">
      <c r="A11" s="8"/>
      <c r="B11" s="23" t="s">
        <v>72</v>
      </c>
      <c r="C11" s="4" t="s">
        <v>482</v>
      </c>
      <c r="D11" s="350">
        <v>9870016300004</v>
      </c>
      <c r="E11" s="15"/>
      <c r="F11" s="46"/>
    </row>
    <row r="12" spans="1:8" s="2" customFormat="1" ht="15" customHeight="1" x14ac:dyDescent="0.25">
      <c r="A12" s="8"/>
      <c r="B12" s="22"/>
      <c r="C12" s="5"/>
      <c r="D12" s="28"/>
      <c r="E12" s="15"/>
      <c r="F12" s="46"/>
    </row>
    <row r="13" spans="1:8" ht="15" customHeight="1" x14ac:dyDescent="0.25">
      <c r="B13" s="23" t="s">
        <v>73</v>
      </c>
      <c r="C13" s="5" t="s">
        <v>260</v>
      </c>
      <c r="D13" s="41" t="s">
        <v>658</v>
      </c>
      <c r="E13" s="15"/>
      <c r="F13" s="46"/>
      <c r="G13" s="2"/>
    </row>
    <row r="14" spans="1:8" ht="15" customHeight="1" x14ac:dyDescent="0.25">
      <c r="B14" s="22"/>
      <c r="C14" s="5"/>
      <c r="D14" s="29"/>
      <c r="E14" s="15"/>
      <c r="F14" s="46"/>
      <c r="G14" s="2"/>
    </row>
    <row r="15" spans="1:8" ht="15" customHeight="1" x14ac:dyDescent="0.25">
      <c r="B15" s="23" t="s">
        <v>74</v>
      </c>
      <c r="C15" s="5" t="s">
        <v>261</v>
      </c>
      <c r="D15" s="43">
        <v>40233</v>
      </c>
      <c r="E15" s="15"/>
      <c r="F15" s="46"/>
      <c r="G15" s="2"/>
    </row>
    <row r="16" spans="1:8" ht="15" customHeight="1" x14ac:dyDescent="0.25">
      <c r="B16" s="22"/>
      <c r="C16" s="5"/>
      <c r="D16" s="29"/>
      <c r="E16" s="15"/>
      <c r="F16" s="46"/>
      <c r="G16" s="2"/>
    </row>
    <row r="17" spans="1:15" ht="15" customHeight="1" x14ac:dyDescent="0.25">
      <c r="B17" s="23" t="s">
        <v>75</v>
      </c>
      <c r="C17" s="5" t="s">
        <v>262</v>
      </c>
      <c r="D17" s="41" t="s">
        <v>659</v>
      </c>
      <c r="E17" s="15"/>
      <c r="F17" s="46"/>
      <c r="G17" s="2"/>
    </row>
    <row r="18" spans="1:15" ht="15" customHeight="1" x14ac:dyDescent="0.25">
      <c r="B18" s="22"/>
      <c r="C18" s="5"/>
      <c r="D18" s="29"/>
      <c r="E18" s="15"/>
      <c r="F18" s="46"/>
      <c r="G18" s="2"/>
    </row>
    <row r="19" spans="1:15" ht="15" customHeight="1" x14ac:dyDescent="0.25">
      <c r="B19" s="23" t="s">
        <v>76</v>
      </c>
      <c r="C19" s="5" t="s">
        <v>263</v>
      </c>
      <c r="D19" s="41" t="s">
        <v>660</v>
      </c>
      <c r="E19" s="15"/>
      <c r="F19" s="46"/>
      <c r="G19" s="2"/>
    </row>
    <row r="20" spans="1:15" ht="15" customHeight="1" x14ac:dyDescent="0.25">
      <c r="B20" s="22"/>
      <c r="C20" s="5"/>
      <c r="D20" s="29"/>
      <c r="E20" s="15"/>
      <c r="F20" s="46"/>
      <c r="G20" s="2"/>
    </row>
    <row r="21" spans="1:15" ht="15" customHeight="1" x14ac:dyDescent="0.25">
      <c r="B21" s="23" t="s">
        <v>77</v>
      </c>
      <c r="C21" s="5" t="s">
        <v>264</v>
      </c>
      <c r="D21" s="358" t="s">
        <v>661</v>
      </c>
      <c r="E21" s="15"/>
      <c r="F21" s="46"/>
      <c r="G21" s="2"/>
    </row>
    <row r="22" spans="1:15" ht="15" customHeight="1" x14ac:dyDescent="0.25">
      <c r="B22" s="22"/>
      <c r="C22" s="5"/>
      <c r="D22" s="29"/>
      <c r="E22" s="15"/>
      <c r="F22" s="46"/>
      <c r="G22" s="2"/>
    </row>
    <row r="23" spans="1:15" ht="15" customHeight="1" x14ac:dyDescent="0.25">
      <c r="B23" s="23" t="s">
        <v>78</v>
      </c>
      <c r="C23" s="5" t="s">
        <v>265</v>
      </c>
      <c r="D23" s="41"/>
      <c r="E23" s="15"/>
      <c r="F23" s="46"/>
      <c r="G23" s="2"/>
    </row>
    <row r="24" spans="1:15" s="2" customFormat="1" ht="15" customHeight="1" x14ac:dyDescent="0.2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2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B27" s="22" t="s">
        <v>80</v>
      </c>
      <c r="C27" s="15" t="s">
        <v>456</v>
      </c>
      <c r="D27" s="42" t="s">
        <v>393</v>
      </c>
      <c r="E27" s="39"/>
      <c r="F27" s="11"/>
    </row>
    <row r="28" spans="1:15" x14ac:dyDescent="0.25">
      <c r="B28" s="15"/>
      <c r="C28" s="64" t="s">
        <v>499</v>
      </c>
      <c r="D28" s="47" t="str">
        <f>IF(D27&lt;&gt;C28,VLOOKUP(D27,$C$29:$D$48,2,FALSE),C28)</f>
        <v>Düsseldorf</v>
      </c>
      <c r="E28" s="38"/>
      <c r="F28" s="11"/>
      <c r="G28" s="2"/>
    </row>
    <row r="29" spans="1:15" x14ac:dyDescent="0.25">
      <c r="B29" s="15"/>
      <c r="C29" s="22" t="s">
        <v>393</v>
      </c>
      <c r="D29" s="44" t="s">
        <v>659</v>
      </c>
      <c r="E29" s="40"/>
      <c r="F29" s="11"/>
      <c r="G29" s="2"/>
    </row>
    <row r="30" spans="1:15" x14ac:dyDescent="0.25">
      <c r="B30" s="15"/>
      <c r="C30" s="22" t="s">
        <v>394</v>
      </c>
      <c r="D30" s="44"/>
      <c r="E30" s="40"/>
      <c r="F30" s="46"/>
      <c r="G30" s="2"/>
    </row>
    <row r="31" spans="1:15" x14ac:dyDescent="0.25">
      <c r="B31" s="15"/>
      <c r="C31" s="22" t="s">
        <v>419</v>
      </c>
      <c r="D31" s="45"/>
      <c r="E31" s="40"/>
      <c r="F31" s="46"/>
      <c r="G31" s="2"/>
    </row>
    <row r="32" spans="1:15" x14ac:dyDescent="0.25">
      <c r="B32" s="15"/>
      <c r="C32" s="22" t="s">
        <v>420</v>
      </c>
      <c r="D32" s="45"/>
      <c r="E32" s="40"/>
      <c r="F32" s="46"/>
      <c r="G32" s="2"/>
    </row>
    <row r="33" spans="2:7" x14ac:dyDescent="0.25">
      <c r="B33" s="15"/>
      <c r="C33" s="22" t="s">
        <v>421</v>
      </c>
      <c r="D33" s="44"/>
      <c r="E33" s="40"/>
      <c r="F33" s="46"/>
      <c r="G33" s="2"/>
    </row>
    <row r="34" spans="2:7" x14ac:dyDescent="0.25">
      <c r="B34" s="15"/>
      <c r="C34" s="22" t="s">
        <v>422</v>
      </c>
      <c r="D34" s="45"/>
      <c r="E34" s="40"/>
      <c r="F34" s="46"/>
      <c r="G34" s="2"/>
    </row>
    <row r="35" spans="2:7" x14ac:dyDescent="0.25">
      <c r="B35" s="15"/>
      <c r="C35" s="22" t="s">
        <v>423</v>
      </c>
      <c r="D35" s="45"/>
      <c r="E35" s="40"/>
      <c r="F35" s="46"/>
      <c r="G35" s="2"/>
    </row>
    <row r="36" spans="2:7" x14ac:dyDescent="0.25">
      <c r="B36" s="15"/>
      <c r="C36" s="22" t="s">
        <v>424</v>
      </c>
      <c r="D36" s="45"/>
      <c r="E36" s="40"/>
      <c r="F36" s="46"/>
      <c r="G36" s="2"/>
    </row>
    <row r="37" spans="2:7" x14ac:dyDescent="0.25">
      <c r="B37" s="15"/>
      <c r="C37" s="22" t="s">
        <v>425</v>
      </c>
      <c r="D37" s="45"/>
      <c r="E37" s="40"/>
      <c r="F37" s="46"/>
      <c r="G37" s="2"/>
    </row>
    <row r="38" spans="2:7" x14ac:dyDescent="0.25">
      <c r="B38" s="15"/>
      <c r="C38" s="22" t="s">
        <v>428</v>
      </c>
      <c r="D38" s="45"/>
      <c r="E38" s="40"/>
      <c r="F38" s="46"/>
      <c r="G38" s="2"/>
    </row>
    <row r="39" spans="2:7" x14ac:dyDescent="0.25">
      <c r="B39" s="15"/>
      <c r="C39" s="22" t="s">
        <v>429</v>
      </c>
      <c r="D39" s="45"/>
      <c r="E39" s="40"/>
      <c r="F39" s="46"/>
      <c r="G39" s="2"/>
    </row>
    <row r="40" spans="2:7" x14ac:dyDescent="0.25">
      <c r="B40" s="15"/>
      <c r="C40" s="22" t="s">
        <v>430</v>
      </c>
      <c r="D40" s="45"/>
      <c r="E40" s="40"/>
      <c r="F40" s="46"/>
      <c r="G40" s="2"/>
    </row>
    <row r="41" spans="2:7" x14ac:dyDescent="0.25">
      <c r="B41" s="15"/>
      <c r="C41" s="22" t="s">
        <v>431</v>
      </c>
      <c r="D41" s="45"/>
      <c r="E41" s="40"/>
      <c r="F41" s="46"/>
      <c r="G41" s="2"/>
    </row>
    <row r="42" spans="2:7" x14ac:dyDescent="0.25">
      <c r="B42" s="15"/>
      <c r="C42" s="22" t="s">
        <v>432</v>
      </c>
      <c r="D42" s="45"/>
      <c r="E42" s="40"/>
      <c r="F42" s="46"/>
      <c r="G42" s="2"/>
    </row>
    <row r="43" spans="2:7" x14ac:dyDescent="0.25">
      <c r="B43" s="15"/>
      <c r="C43" s="22" t="s">
        <v>433</v>
      </c>
      <c r="D43" s="45"/>
      <c r="E43" s="40"/>
      <c r="F43" s="46"/>
      <c r="G43" s="2"/>
    </row>
    <row r="44" spans="2:7" x14ac:dyDescent="0.25">
      <c r="B44" s="15"/>
      <c r="C44" s="22" t="s">
        <v>434</v>
      </c>
      <c r="D44" s="45"/>
      <c r="E44" s="40"/>
      <c r="F44" s="46"/>
      <c r="G44" s="2"/>
    </row>
    <row r="45" spans="2:7" x14ac:dyDescent="0.25">
      <c r="B45" s="15"/>
      <c r="C45" s="22" t="s">
        <v>435</v>
      </c>
      <c r="D45" s="45"/>
      <c r="E45" s="40"/>
      <c r="F45" s="46"/>
      <c r="G45" s="2"/>
    </row>
    <row r="46" spans="2:7" x14ac:dyDescent="0.25">
      <c r="B46" s="15"/>
      <c r="C46" s="22" t="s">
        <v>436</v>
      </c>
      <c r="D46" s="45"/>
      <c r="E46" s="40"/>
      <c r="F46" s="46"/>
    </row>
    <row r="47" spans="2:7" x14ac:dyDescent="0.25">
      <c r="B47" s="15"/>
      <c r="C47" s="22" t="s">
        <v>437</v>
      </c>
      <c r="D47" s="45"/>
      <c r="E47" s="40"/>
      <c r="F47" s="46"/>
    </row>
    <row r="48" spans="2:7" x14ac:dyDescent="0.25">
      <c r="B48" s="15"/>
      <c r="C48" s="22" t="s">
        <v>438</v>
      </c>
      <c r="D48" s="45"/>
      <c r="E48" s="40"/>
      <c r="F48" s="46"/>
    </row>
    <row r="49" spans="2:6" x14ac:dyDescent="0.25">
      <c r="B49" s="15"/>
      <c r="C49" s="15"/>
      <c r="D49" s="15"/>
      <c r="E49" s="15"/>
      <c r="F49" s="15"/>
    </row>
    <row r="50" spans="2:6" x14ac:dyDescent="0.25"/>
  </sheetData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CC73F9EB-77E1-474E-85A5-8C79DC486284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/>
  </sheetViews>
  <sheetFormatPr baseColWidth="10" defaultColWidth="0" defaultRowHeight="18" customHeight="1" x14ac:dyDescent="0.25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 x14ac:dyDescent="0.25"/>
    <row r="2" spans="2:15" ht="23.25" x14ac:dyDescent="0.35">
      <c r="B2" s="9" t="s">
        <v>266</v>
      </c>
    </row>
    <row r="3" spans="2:15" ht="15" x14ac:dyDescent="0.25"/>
    <row r="4" spans="2:15" ht="15" x14ac:dyDescent="0.25">
      <c r="B4" s="15"/>
      <c r="C4" s="15"/>
      <c r="D4" s="15"/>
      <c r="E4" s="15"/>
    </row>
    <row r="5" spans="2:15" ht="15" customHeight="1" x14ac:dyDescent="0.25">
      <c r="B5" s="22"/>
      <c r="C5" s="54" t="s">
        <v>442</v>
      </c>
      <c r="D5" s="56" t="str">
        <f>Netzbetreiber!$D$9</f>
        <v>Netzgesellschaft Düsseldorf mbH</v>
      </c>
      <c r="H5" s="66"/>
      <c r="I5" s="66"/>
      <c r="J5" s="66"/>
      <c r="K5" s="66"/>
    </row>
    <row r="6" spans="2:15" ht="15" customHeight="1" x14ac:dyDescent="0.25">
      <c r="B6" s="22"/>
      <c r="C6" s="60" t="s">
        <v>441</v>
      </c>
      <c r="D6" s="56" t="str">
        <f>Netzbetreiber!D28</f>
        <v>Düsseldorf</v>
      </c>
      <c r="E6" s="15"/>
      <c r="H6" s="66"/>
      <c r="I6" s="66"/>
      <c r="J6" s="66"/>
      <c r="K6" s="66"/>
    </row>
    <row r="7" spans="2:15" ht="15" customHeight="1" x14ac:dyDescent="0.25">
      <c r="B7" s="22"/>
      <c r="C7" s="58" t="s">
        <v>485</v>
      </c>
      <c r="D7" s="359">
        <f>Netzbetreiber!$D$11</f>
        <v>9870016300004</v>
      </c>
      <c r="E7" s="15"/>
      <c r="H7" s="66"/>
      <c r="I7" s="66"/>
      <c r="J7" s="66"/>
      <c r="K7" s="66"/>
    </row>
    <row r="8" spans="2:15" ht="15" customHeight="1" x14ac:dyDescent="0.25">
      <c r="B8" s="22"/>
      <c r="C8" s="54" t="s">
        <v>133</v>
      </c>
      <c r="D8" s="49">
        <f>Netzbetreiber!$D$6</f>
        <v>45383</v>
      </c>
      <c r="E8" s="15"/>
      <c r="H8" s="66"/>
      <c r="I8" s="66"/>
      <c r="J8" s="66"/>
      <c r="K8" s="66"/>
    </row>
    <row r="9" spans="2:15" ht="15" customHeight="1" x14ac:dyDescent="0.25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 x14ac:dyDescent="0.25">
      <c r="B10" s="15"/>
      <c r="C10" s="15"/>
      <c r="D10" s="15"/>
      <c r="E10" s="15"/>
    </row>
    <row r="11" spans="2:15" ht="15" customHeight="1" x14ac:dyDescent="0.25">
      <c r="B11" s="7">
        <v>11</v>
      </c>
      <c r="C11" s="5" t="s">
        <v>615</v>
      </c>
      <c r="D11" s="33" t="s">
        <v>617</v>
      </c>
      <c r="E11" s="15"/>
      <c r="H11" s="275" t="s">
        <v>616</v>
      </c>
      <c r="I11" s="275" t="s">
        <v>617</v>
      </c>
      <c r="J11" s="66"/>
      <c r="K11" s="66"/>
    </row>
    <row r="12" spans="2:15" ht="15" customHeight="1" x14ac:dyDescent="0.25">
      <c r="B12" s="22"/>
      <c r="C12" s="5"/>
      <c r="D12" s="29"/>
      <c r="E12" s="15"/>
      <c r="H12" s="66"/>
      <c r="I12" s="66"/>
      <c r="J12" s="66"/>
      <c r="K12" s="66"/>
    </row>
    <row r="13" spans="2:15" ht="15" customHeight="1" x14ac:dyDescent="0.25">
      <c r="B13" s="7" t="s">
        <v>82</v>
      </c>
      <c r="C13" s="5" t="s">
        <v>653</v>
      </c>
      <c r="D13" s="42" t="s">
        <v>667</v>
      </c>
      <c r="E13" s="15"/>
      <c r="H13" s="66"/>
      <c r="I13" s="66"/>
      <c r="J13" s="66"/>
      <c r="K13" s="66"/>
    </row>
    <row r="14" spans="2:15" ht="15" customHeight="1" x14ac:dyDescent="0.25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 x14ac:dyDescent="0.25">
      <c r="B15" s="7" t="s">
        <v>83</v>
      </c>
      <c r="C15" s="31" t="s">
        <v>366</v>
      </c>
      <c r="D15" s="48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 x14ac:dyDescent="0.25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 x14ac:dyDescent="0.25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 x14ac:dyDescent="0.25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 x14ac:dyDescent="0.25">
      <c r="B19" s="7" t="s">
        <v>84</v>
      </c>
      <c r="C19" s="8" t="s">
        <v>613</v>
      </c>
      <c r="D19" s="48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 x14ac:dyDescent="0.25">
      <c r="B20" s="7"/>
      <c r="C20" s="8" t="str">
        <f>HLOOKUP(D19,H19:I20,2,0)</f>
        <v>nach TU-München Verfahren</v>
      </c>
      <c r="D20" s="48" t="s">
        <v>611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 x14ac:dyDescent="0.25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 x14ac:dyDescent="0.25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 x14ac:dyDescent="0.25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 x14ac:dyDescent="0.25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 x14ac:dyDescent="0.25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 x14ac:dyDescent="0.25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 x14ac:dyDescent="0.25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 x14ac:dyDescent="0.25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 x14ac:dyDescent="0.25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 x14ac:dyDescent="0.25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 x14ac:dyDescent="0.25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 x14ac:dyDescent="0.25">
      <c r="B32" s="23" t="s">
        <v>491</v>
      </c>
      <c r="C32" s="24" t="s">
        <v>493</v>
      </c>
      <c r="D32" s="267">
        <v>3</v>
      </c>
      <c r="E32" s="15"/>
      <c r="H32" s="271"/>
      <c r="I32" s="271"/>
      <c r="J32" s="271"/>
      <c r="K32" s="271"/>
      <c r="L32" s="272"/>
    </row>
    <row r="33" spans="2:39" ht="15" customHeight="1" x14ac:dyDescent="0.25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 x14ac:dyDescent="0.25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 x14ac:dyDescent="0.25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 x14ac:dyDescent="0.25">
      <c r="B36" s="15"/>
      <c r="C36" s="35"/>
      <c r="D36" s="29"/>
      <c r="E36" s="15"/>
      <c r="H36" s="66"/>
      <c r="I36" s="66"/>
      <c r="J36" s="66"/>
      <c r="K36" s="66"/>
    </row>
    <row r="37" spans="2:39" ht="15" customHeight="1" x14ac:dyDescent="0.25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 x14ac:dyDescent="0.25">
      <c r="C38" s="8" t="s">
        <v>490</v>
      </c>
    </row>
    <row r="39" spans="2:39" ht="15" customHeight="1" x14ac:dyDescent="0.25">
      <c r="B39" s="7"/>
      <c r="C39" s="3"/>
    </row>
    <row r="40" spans="2:39" ht="15" customHeight="1" x14ac:dyDescent="0.25">
      <c r="B40" s="7"/>
      <c r="C40" s="3" t="s">
        <v>540</v>
      </c>
    </row>
    <row r="41" spans="2:39" ht="18" customHeight="1" x14ac:dyDescent="0.25">
      <c r="C41" s="3" t="s">
        <v>542</v>
      </c>
    </row>
    <row r="42" spans="2:39" ht="18" customHeight="1" x14ac:dyDescent="0.25">
      <c r="C42" s="3"/>
    </row>
    <row r="43" spans="2:39" ht="15" customHeight="1" x14ac:dyDescent="0.25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 x14ac:dyDescent="0.25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 x14ac:dyDescent="0.25">
      <c r="C45" s="22" t="s">
        <v>586</v>
      </c>
      <c r="D45" s="44" t="s">
        <v>659</v>
      </c>
    </row>
    <row r="46" spans="2:39" ht="18" customHeight="1" x14ac:dyDescent="0.25">
      <c r="C46" s="22" t="s">
        <v>587</v>
      </c>
      <c r="D46" s="44"/>
    </row>
    <row r="47" spans="2:39" ht="18" customHeight="1" x14ac:dyDescent="0.25">
      <c r="C47" s="22" t="s">
        <v>588</v>
      </c>
      <c r="D47" s="44"/>
    </row>
    <row r="48" spans="2:39" ht="18" customHeight="1" x14ac:dyDescent="0.25">
      <c r="C48" s="22" t="s">
        <v>589</v>
      </c>
      <c r="D48" s="44"/>
    </row>
    <row r="49" spans="3:4" ht="18" customHeight="1" x14ac:dyDescent="0.25">
      <c r="C49" s="22" t="s">
        <v>590</v>
      </c>
      <c r="D49" s="44"/>
    </row>
    <row r="50" spans="3:4" ht="18" customHeight="1" x14ac:dyDescent="0.25">
      <c r="C50" s="22" t="s">
        <v>591</v>
      </c>
      <c r="D50" s="44"/>
    </row>
    <row r="51" spans="3:4" ht="18" customHeight="1" x14ac:dyDescent="0.25">
      <c r="C51" s="22" t="s">
        <v>592</v>
      </c>
      <c r="D51" s="44"/>
    </row>
    <row r="52" spans="3:4" ht="18" customHeight="1" x14ac:dyDescent="0.25">
      <c r="C52" s="22" t="s">
        <v>593</v>
      </c>
      <c r="D52" s="44"/>
    </row>
    <row r="53" spans="3:4" ht="18" customHeight="1" x14ac:dyDescent="0.25">
      <c r="C53" s="22" t="s">
        <v>594</v>
      </c>
      <c r="D53" s="44"/>
    </row>
    <row r="54" spans="3:4" ht="18" customHeight="1" x14ac:dyDescent="0.25">
      <c r="C54" s="22" t="s">
        <v>595</v>
      </c>
      <c r="D54" s="44"/>
    </row>
    <row r="55" spans="3:4" ht="18" customHeight="1" x14ac:dyDescent="0.25">
      <c r="C55" s="22" t="s">
        <v>596</v>
      </c>
      <c r="D55" s="44"/>
    </row>
    <row r="56" spans="3:4" ht="18" customHeight="1" x14ac:dyDescent="0.25">
      <c r="C56" s="22" t="s">
        <v>597</v>
      </c>
      <c r="D56" s="44"/>
    </row>
    <row r="57" spans="3:4" ht="18" customHeight="1" x14ac:dyDescent="0.25">
      <c r="C57" s="22" t="s">
        <v>598</v>
      </c>
      <c r="D57" s="44"/>
    </row>
    <row r="58" spans="3:4" ht="18" customHeight="1" x14ac:dyDescent="0.25">
      <c r="C58" s="22" t="s">
        <v>599</v>
      </c>
      <c r="D58" s="44"/>
    </row>
    <row r="59" spans="3:4" ht="18" customHeight="1" x14ac:dyDescent="0.25">
      <c r="C59" s="22" t="s">
        <v>600</v>
      </c>
      <c r="D59" s="44"/>
    </row>
  </sheetData>
  <conditionalFormatting sqref="D13">
    <cfRule type="expression" dxfId="56" priority="20">
      <formula>IF(#REF!="Gaspool",1,0)</formula>
    </cfRule>
  </conditionalFormatting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/>
  </sheetViews>
  <sheetFormatPr baseColWidth="10" defaultColWidth="0" defaultRowHeight="15" zeroHeight="1" x14ac:dyDescent="0.25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 x14ac:dyDescent="0.25"/>
    <row r="2" spans="1:56" ht="23.25" x14ac:dyDescent="0.35">
      <c r="B2" s="170" t="s">
        <v>544</v>
      </c>
    </row>
    <row r="3" spans="1:56" ht="15" customHeight="1" x14ac:dyDescent="0.35">
      <c r="B3" s="170"/>
    </row>
    <row r="4" spans="1:56" x14ac:dyDescent="0.25">
      <c r="B4" s="129"/>
      <c r="C4" s="54" t="s">
        <v>442</v>
      </c>
      <c r="D4" s="55"/>
      <c r="E4" s="56" t="str">
        <f>Netzbetreiber!$D$9</f>
        <v>Netzgesellschaft Düsseldorf mbH</v>
      </c>
      <c r="F4" s="129"/>
      <c r="M4" s="129"/>
      <c r="N4" s="129"/>
      <c r="O4" s="129"/>
    </row>
    <row r="5" spans="1:56" x14ac:dyDescent="0.25">
      <c r="B5" s="129"/>
      <c r="C5" s="54" t="s">
        <v>441</v>
      </c>
      <c r="D5" s="55"/>
      <c r="E5" s="56" t="str">
        <f>Netzbetreiber!D28</f>
        <v>Düsseldorf</v>
      </c>
      <c r="F5" s="129"/>
      <c r="G5" s="129"/>
      <c r="H5" s="129"/>
      <c r="M5" s="129"/>
      <c r="N5" s="129"/>
      <c r="O5" s="129"/>
    </row>
    <row r="6" spans="1:56" x14ac:dyDescent="0.25">
      <c r="B6" s="129"/>
      <c r="C6" s="58" t="s">
        <v>485</v>
      </c>
      <c r="D6" s="55"/>
      <c r="E6" s="359">
        <f>Netzbetreiber!$D$11</f>
        <v>9870016300004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x14ac:dyDescent="0.25">
      <c r="B7" s="129"/>
      <c r="C7" s="54" t="s">
        <v>133</v>
      </c>
      <c r="D7" s="55"/>
      <c r="E7" s="49">
        <f>Netzbetreiber!$D$6</f>
        <v>45383</v>
      </c>
      <c r="F7" s="129"/>
      <c r="G7" s="129"/>
      <c r="J7" s="129"/>
      <c r="K7" s="129"/>
      <c r="L7" s="129"/>
      <c r="M7" s="129"/>
      <c r="N7" s="129"/>
      <c r="O7" s="129"/>
    </row>
    <row r="8" spans="1:56" x14ac:dyDescent="0.25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 x14ac:dyDescent="0.25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 x14ac:dyDescent="0.25">
      <c r="B10" s="129"/>
      <c r="C10" s="54" t="s">
        <v>585</v>
      </c>
      <c r="D10" s="129"/>
      <c r="E10" s="129"/>
      <c r="F10" s="298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 x14ac:dyDescent="0.25">
      <c r="B11" s="129"/>
      <c r="C11" s="54" t="s">
        <v>603</v>
      </c>
      <c r="D11" s="129"/>
      <c r="E11" s="129"/>
      <c r="F11" s="295" t="str">
        <f>INDEX('SLP-Verfahren'!D45:D59,'SLP-Temp-Gebiet #01'!F10)</f>
        <v>Düsseldorf</v>
      </c>
      <c r="G11" s="299"/>
      <c r="H11" s="297"/>
      <c r="J11" s="129"/>
      <c r="K11" s="129"/>
      <c r="L11" s="129"/>
      <c r="M11" s="129"/>
      <c r="N11" s="129"/>
      <c r="O11" s="129"/>
    </row>
    <row r="12" spans="1:56" x14ac:dyDescent="0.25"/>
    <row r="13" spans="1:56" ht="18" customHeight="1" x14ac:dyDescent="0.25">
      <c r="B13" s="129"/>
      <c r="C13" s="362" t="s">
        <v>584</v>
      </c>
      <c r="D13" s="362"/>
      <c r="E13" s="362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 x14ac:dyDescent="0.25">
      <c r="B14" s="129"/>
      <c r="C14" s="363" t="s">
        <v>445</v>
      </c>
      <c r="D14" s="363"/>
      <c r="E14" s="88" t="s">
        <v>446</v>
      </c>
      <c r="F14" s="265" t="s">
        <v>85</v>
      </c>
      <c r="G14" s="266" t="s">
        <v>572</v>
      </c>
      <c r="H14" s="50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 x14ac:dyDescent="0.25">
      <c r="B15" s="129"/>
      <c r="C15" s="363" t="s">
        <v>385</v>
      </c>
      <c r="D15" s="363"/>
      <c r="E15" s="88" t="s">
        <v>446</v>
      </c>
      <c r="F15" s="265" t="s">
        <v>71</v>
      </c>
      <c r="G15" s="266" t="s">
        <v>566</v>
      </c>
      <c r="H15" s="50">
        <v>0</v>
      </c>
      <c r="I15" s="55"/>
      <c r="J15" s="129"/>
      <c r="K15" s="129"/>
      <c r="L15" s="129"/>
      <c r="M15" s="129"/>
      <c r="N15" s="129"/>
      <c r="O15" s="160" t="s">
        <v>662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 x14ac:dyDescent="0.25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 x14ac:dyDescent="0.3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 x14ac:dyDescent="0.25">
      <c r="B18" s="129"/>
      <c r="C18" s="54" t="s">
        <v>523</v>
      </c>
      <c r="D18" s="129"/>
      <c r="E18" s="129"/>
      <c r="F18" s="48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 x14ac:dyDescent="0.25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 x14ac:dyDescent="0.25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x14ac:dyDescent="0.25">
      <c r="B21" s="182"/>
      <c r="C21" s="183" t="s">
        <v>525</v>
      </c>
      <c r="D21" s="152" t="s">
        <v>515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B22" s="182"/>
      <c r="C22" s="183" t="s">
        <v>537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BTU EVU Rechenzentrum GmbH</v>
      </c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B24" s="182"/>
      <c r="C24" s="186" t="s">
        <v>520</v>
      </c>
      <c r="D24" s="187"/>
      <c r="E24" s="155" t="s">
        <v>663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B25" s="182"/>
      <c r="C25" s="186" t="s">
        <v>514</v>
      </c>
      <c r="D25" s="187"/>
      <c r="E25" s="159">
        <v>10400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B26" s="182"/>
      <c r="C26" s="186" t="s">
        <v>141</v>
      </c>
      <c r="D26" s="187"/>
      <c r="E26" s="155" t="s">
        <v>503</v>
      </c>
      <c r="F26" s="155" t="s">
        <v>503</v>
      </c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 x14ac:dyDescent="0.25">
      <c r="A27" s="8"/>
      <c r="B27" s="346"/>
      <c r="C27" s="347" t="s">
        <v>654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/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 x14ac:dyDescent="0.25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B29" s="129"/>
      <c r="C29" s="54" t="s">
        <v>519</v>
      </c>
      <c r="D29" s="129"/>
      <c r="E29" s="129"/>
      <c r="F29" s="48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 x14ac:dyDescent="0.25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B32" s="182"/>
      <c r="C32" s="183" t="s">
        <v>526</v>
      </c>
      <c r="D32" s="185" t="s">
        <v>255</v>
      </c>
      <c r="E32" s="286">
        <f>1-SUMPRODUCT(F30:N30,F32:N32)</f>
        <v>1</v>
      </c>
      <c r="F32" s="286">
        <f>ROUND(F33/$D$33,4)</f>
        <v>0.5</v>
      </c>
      <c r="G32" s="286">
        <f t="shared" ref="G32:N32" si="3">ROUND(G33/$D$33,4)</f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x14ac:dyDescent="0.25">
      <c r="B33" s="182"/>
      <c r="C33" s="183" t="s">
        <v>533</v>
      </c>
      <c r="D33" s="292">
        <f>SUMPRODUCT(E33:N33,E30:N30)</f>
        <v>1</v>
      </c>
      <c r="E33" s="287">
        <v>1</v>
      </c>
      <c r="F33" s="287">
        <v>0.5</v>
      </c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 x14ac:dyDescent="0.25">
      <c r="B34" s="182"/>
      <c r="C34" s="186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 x14ac:dyDescent="0.25">
      <c r="B35" s="182"/>
      <c r="C35" s="186" t="s">
        <v>448</v>
      </c>
      <c r="D35" s="152" t="s">
        <v>447</v>
      </c>
      <c r="E35" s="155" t="s">
        <v>511</v>
      </c>
      <c r="F35" s="155" t="s">
        <v>511</v>
      </c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 x14ac:dyDescent="0.25">
      <c r="B36" s="182"/>
      <c r="C36" s="186" t="s">
        <v>605</v>
      </c>
      <c r="D36" s="152" t="s">
        <v>606</v>
      </c>
      <c r="E36" s="155" t="s">
        <v>604</v>
      </c>
      <c r="F36" s="155" t="s">
        <v>604</v>
      </c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 x14ac:dyDescent="0.25">
      <c r="B37" s="182"/>
      <c r="C37" s="191" t="s">
        <v>440</v>
      </c>
      <c r="D37" s="118" t="s">
        <v>538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 x14ac:dyDescent="0.3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 x14ac:dyDescent="0.25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 x14ac:dyDescent="0.35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25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25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25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25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25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25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 x14ac:dyDescent="0.25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x14ac:dyDescent="0.25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.75" thickBot="1" x14ac:dyDescent="0.3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 x14ac:dyDescent="0.25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 x14ac:dyDescent="0.3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 x14ac:dyDescent="0.25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 x14ac:dyDescent="0.25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 x14ac:dyDescent="0.25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 x14ac:dyDescent="0.25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 x14ac:dyDescent="0.25">
      <c r="B56" s="182"/>
      <c r="C56" s="183" t="s">
        <v>525</v>
      </c>
      <c r="D56" s="152" t="s">
        <v>515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 x14ac:dyDescent="0.25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 x14ac:dyDescent="0.25">
      <c r="B58" s="182"/>
      <c r="C58" s="186" t="s">
        <v>137</v>
      </c>
      <c r="D58" s="187"/>
      <c r="E58" s="155" t="str">
        <f>E23</f>
        <v>DWD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 x14ac:dyDescent="0.25">
      <c r="B59" s="182"/>
      <c r="C59" s="186" t="s">
        <v>520</v>
      </c>
      <c r="D59" s="187"/>
      <c r="E59" s="155" t="str">
        <f>E24</f>
        <v>Flughafen Düsseldorf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 x14ac:dyDescent="0.25">
      <c r="B60" s="182"/>
      <c r="C60" s="186" t="s">
        <v>514</v>
      </c>
      <c r="D60" s="187"/>
      <c r="E60" s="159">
        <f>E25</f>
        <v>10400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 x14ac:dyDescent="0.25">
      <c r="B61" s="182"/>
      <c r="C61" s="186" t="s">
        <v>141</v>
      </c>
      <c r="D61" s="187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 x14ac:dyDescent="0.25"/>
    <row r="63" spans="2:28" x14ac:dyDescent="0.25">
      <c r="C63" s="54" t="s">
        <v>519</v>
      </c>
      <c r="D63" s="129"/>
      <c r="E63" s="129"/>
      <c r="F63" s="156">
        <f>F29</f>
        <v>1</v>
      </c>
    </row>
    <row r="64" spans="2:28" ht="15" customHeight="1" x14ac:dyDescent="0.25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 x14ac:dyDescent="0.25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 x14ac:dyDescent="0.25">
      <c r="B66" s="182"/>
      <c r="C66" s="183" t="s">
        <v>526</v>
      </c>
      <c r="D66" s="185" t="s">
        <v>255</v>
      </c>
      <c r="E66" s="286">
        <f>1-SUMPRODUCT(F64:N64,F66:N66)</f>
        <v>1</v>
      </c>
      <c r="F66" s="286">
        <f>ROUND(F67/$D$67,4)</f>
        <v>0.5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 x14ac:dyDescent="0.25">
      <c r="B67" s="182"/>
      <c r="C67" s="183" t="s">
        <v>533</v>
      </c>
      <c r="D67" s="185">
        <f>SUMPRODUCT(E67:N67,E64:N64)</f>
        <v>1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 x14ac:dyDescent="0.25">
      <c r="B68" s="182"/>
      <c r="C68" s="186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 x14ac:dyDescent="0.25">
      <c r="B69" s="182"/>
      <c r="C69" s="186" t="s">
        <v>448</v>
      </c>
      <c r="D69" s="152" t="s">
        <v>447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 x14ac:dyDescent="0.25">
      <c r="B70" s="182"/>
      <c r="C70" s="186" t="s">
        <v>605</v>
      </c>
      <c r="D70" s="152" t="s">
        <v>606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 x14ac:dyDescent="0.2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 x14ac:dyDescent="0.25"/>
    <row r="73" spans="2:15" ht="15.75" customHeight="1" x14ac:dyDescent="0.25">
      <c r="C73" s="364" t="s">
        <v>580</v>
      </c>
      <c r="D73" s="364"/>
      <c r="E73" s="364"/>
      <c r="F73" s="364"/>
    </row>
    <row r="74" spans="2:15" x14ac:dyDescent="0.25"/>
    <row r="79" spans="2:15" x14ac:dyDescent="0.25"/>
  </sheetData>
  <mergeCells count="4">
    <mergeCell ref="C13:E13"/>
    <mergeCell ref="C14:D14"/>
    <mergeCell ref="C15:D15"/>
    <mergeCell ref="C73:F73"/>
  </mergeCells>
  <conditionalFormatting sqref="E22:N25">
    <cfRule type="expression" dxfId="48" priority="28">
      <formula>IF(E$20&lt;=$F$18,1,0)</formula>
    </cfRule>
  </conditionalFormatting>
  <conditionalFormatting sqref="E33:N37">
    <cfRule type="expression" dxfId="47" priority="27">
      <formula>IF(E$31&lt;=$F$29,1,0)</formula>
    </cfRule>
  </conditionalFormatting>
  <conditionalFormatting sqref="E26:N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7:N60">
    <cfRule type="expression" dxfId="44" priority="22">
      <formula>IF(E$55&lt;=$F$53,1,0)</formula>
    </cfRule>
  </conditionalFormatting>
  <conditionalFormatting sqref="E61:N61">
    <cfRule type="expression" dxfId="43" priority="21">
      <formula>IF(E$55&lt;=$F$53,1,0)</formula>
    </cfRule>
  </conditionalFormatting>
  <conditionalFormatting sqref="E67:N69">
    <cfRule type="expression" dxfId="42" priority="15">
      <formula>IF(E$65&lt;=$F$63,1,0)</formula>
    </cfRule>
  </conditionalFormatting>
  <conditionalFormatting sqref="E66:N69 E71:N71">
    <cfRule type="expression" dxfId="41" priority="13">
      <formula>IF(E$65&gt;$F$63,1,0)</formula>
    </cfRule>
  </conditionalFormatting>
  <conditionalFormatting sqref="E57:N61">
    <cfRule type="expression" dxfId="40" priority="12">
      <formula>IF(E$55&gt;$F$53,1,0)</formula>
    </cfRule>
  </conditionalFormatting>
  <conditionalFormatting sqref="E21:N26">
    <cfRule type="expression" dxfId="39" priority="11">
      <formula>IF(E$20&gt;$F$18,1,0)</formula>
    </cfRule>
  </conditionalFormatting>
  <conditionalFormatting sqref="E33:N37">
    <cfRule type="expression" dxfId="38" priority="10">
      <formula>IF(E$31&gt;$F$29,1,0)</formula>
    </cfRule>
  </conditionalFormatting>
  <conditionalFormatting sqref="H11 H8:H9">
    <cfRule type="expression" dxfId="37" priority="9">
      <formula>IF($F$9=1,1,0)</formula>
    </cfRule>
  </conditionalFormatting>
  <conditionalFormatting sqref="E56:N56">
    <cfRule type="expression" dxfId="36" priority="8">
      <formula>IF(E$55&gt;$F$53,1,0)</formula>
    </cfRule>
  </conditionalFormatting>
  <conditionalFormatting sqref="E32:N32">
    <cfRule type="expression" dxfId="35" priority="7">
      <formula>IF(E$31&gt;$F$29,1,0)</formula>
    </cfRule>
  </conditionalFormatting>
  <conditionalFormatting sqref="E71:N71">
    <cfRule type="expression" dxfId="34" priority="6">
      <formula>IF(E$65&lt;=$F$63,1,0)</formula>
    </cfRule>
  </conditionalFormatting>
  <conditionalFormatting sqref="H10">
    <cfRule type="expression" dxfId="33" priority="5">
      <formula>IF($F$9=1,1,0)</formula>
    </cfRule>
  </conditionalFormatting>
  <conditionalFormatting sqref="E70:N70">
    <cfRule type="expression" dxfId="32" priority="2">
      <formula>IF(E$65&lt;=$F$63,1,0)</formula>
    </cfRule>
  </conditionalFormatting>
  <conditionalFormatting sqref="E70:N70">
    <cfRule type="expression" dxfId="31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 x14ac:dyDescent="0.25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 x14ac:dyDescent="0.25"/>
    <row r="2" spans="1:56" ht="23.25" x14ac:dyDescent="0.35">
      <c r="B2" s="170" t="s">
        <v>544</v>
      </c>
    </row>
    <row r="3" spans="1:56" ht="15" customHeight="1" x14ac:dyDescent="0.35">
      <c r="B3" s="170"/>
    </row>
    <row r="4" spans="1:56" x14ac:dyDescent="0.25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 x14ac:dyDescent="0.25">
      <c r="B5" s="129"/>
      <c r="C5" s="54" t="s">
        <v>441</v>
      </c>
      <c r="D5" s="55"/>
      <c r="E5" s="56" t="str">
        <f>Netzbetreiber!D28</f>
        <v>Düsseldorf</v>
      </c>
      <c r="F5" s="129"/>
      <c r="G5" s="129"/>
      <c r="H5" s="129"/>
      <c r="M5" s="129"/>
      <c r="N5" s="129"/>
      <c r="O5" s="129"/>
    </row>
    <row r="6" spans="1:56" x14ac:dyDescent="0.25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x14ac:dyDescent="0.25">
      <c r="B7" s="129"/>
      <c r="C7" s="54" t="s">
        <v>133</v>
      </c>
      <c r="D7" s="55"/>
      <c r="E7" s="49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 x14ac:dyDescent="0.25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 x14ac:dyDescent="0.25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 x14ac:dyDescent="0.25">
      <c r="B10" s="129"/>
      <c r="C10" s="54" t="s">
        <v>585</v>
      </c>
      <c r="D10" s="129"/>
      <c r="E10" s="129"/>
      <c r="F10" s="298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 x14ac:dyDescent="0.25">
      <c r="B11" s="129"/>
      <c r="C11" s="54" t="s">
        <v>603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 x14ac:dyDescent="0.25"/>
    <row r="13" spans="1:56" ht="18" customHeight="1" x14ac:dyDescent="0.25">
      <c r="B13" s="129"/>
      <c r="C13" s="362" t="s">
        <v>584</v>
      </c>
      <c r="D13" s="362"/>
      <c r="E13" s="362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 x14ac:dyDescent="0.25">
      <c r="B14" s="129"/>
      <c r="C14" s="363" t="s">
        <v>445</v>
      </c>
      <c r="D14" s="363"/>
      <c r="E14" s="88" t="s">
        <v>446</v>
      </c>
      <c r="F14" s="265" t="s">
        <v>85</v>
      </c>
      <c r="G14" s="266" t="s">
        <v>572</v>
      </c>
      <c r="H14" s="50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 x14ac:dyDescent="0.25">
      <c r="B15" s="129"/>
      <c r="C15" s="363" t="s">
        <v>385</v>
      </c>
      <c r="D15" s="363"/>
      <c r="E15" s="88" t="s">
        <v>446</v>
      </c>
      <c r="F15" s="265" t="s">
        <v>71</v>
      </c>
      <c r="G15" s="266" t="s">
        <v>566</v>
      </c>
      <c r="H15" s="50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 x14ac:dyDescent="0.25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 x14ac:dyDescent="0.3">
      <c r="B17" s="175" t="s">
        <v>517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 x14ac:dyDescent="0.25">
      <c r="B18" s="129"/>
      <c r="C18" s="54" t="s">
        <v>523</v>
      </c>
      <c r="D18" s="129"/>
      <c r="E18" s="129"/>
      <c r="F18" s="48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 x14ac:dyDescent="0.25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 x14ac:dyDescent="0.25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 x14ac:dyDescent="0.25">
      <c r="B21" s="182"/>
      <c r="C21" s="183" t="s">
        <v>525</v>
      </c>
      <c r="D21" s="152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 x14ac:dyDescent="0.25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 x14ac:dyDescent="0.25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 x14ac:dyDescent="0.25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 x14ac:dyDescent="0.25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 x14ac:dyDescent="0.25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 x14ac:dyDescent="0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 x14ac:dyDescent="0.25">
      <c r="B28" s="129"/>
      <c r="C28" s="54" t="s">
        <v>519</v>
      </c>
      <c r="D28" s="129"/>
      <c r="E28" s="129"/>
      <c r="F28" s="48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 x14ac:dyDescent="0.25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 x14ac:dyDescent="0.25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 x14ac:dyDescent="0.25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 x14ac:dyDescent="0.25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x14ac:dyDescent="0.25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 x14ac:dyDescent="0.25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 x14ac:dyDescent="0.25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 x14ac:dyDescent="0.25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 x14ac:dyDescent="0.3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x14ac:dyDescent="0.25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 x14ac:dyDescent="0.35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x14ac:dyDescent="0.25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25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25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25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25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25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 x14ac:dyDescent="0.25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ht="15.75" thickBot="1" x14ac:dyDescent="0.3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x14ac:dyDescent="0.25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 x14ac:dyDescent="0.3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x14ac:dyDescent="0.25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 x14ac:dyDescent="0.25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 x14ac:dyDescent="0.25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 x14ac:dyDescent="0.25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 x14ac:dyDescent="0.25">
      <c r="B55" s="182"/>
      <c r="C55" s="183" t="s">
        <v>525</v>
      </c>
      <c r="D55" s="152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 x14ac:dyDescent="0.25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 x14ac:dyDescent="0.25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 x14ac:dyDescent="0.25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 x14ac:dyDescent="0.25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 x14ac:dyDescent="0.25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 x14ac:dyDescent="0.25"/>
    <row r="62" spans="2:28" x14ac:dyDescent="0.25">
      <c r="C62" s="54" t="s">
        <v>519</v>
      </c>
      <c r="D62" s="129"/>
      <c r="E62" s="129"/>
      <c r="F62" s="156">
        <f>F28</f>
        <v>4</v>
      </c>
    </row>
    <row r="63" spans="2:28" ht="15" customHeight="1" x14ac:dyDescent="0.25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 x14ac:dyDescent="0.25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x14ac:dyDescent="0.25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 x14ac:dyDescent="0.25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 x14ac:dyDescent="0.25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 x14ac:dyDescent="0.25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 x14ac:dyDescent="0.25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 x14ac:dyDescent="0.25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 x14ac:dyDescent="0.25"/>
    <row r="72" spans="2:15" ht="15.75" customHeight="1" x14ac:dyDescent="0.25">
      <c r="C72" s="364" t="s">
        <v>580</v>
      </c>
      <c r="D72" s="364"/>
      <c r="E72" s="364"/>
      <c r="F72" s="364"/>
    </row>
    <row r="73" spans="2:15" x14ac:dyDescent="0.25"/>
    <row r="78" spans="2:15" x14ac:dyDescent="0.2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 x14ac:dyDescent="0.25"/>
  <cols>
    <col min="1" max="1" width="2.85546875" style="127" customWidth="1"/>
    <col min="2" max="2" width="8" style="127" customWidth="1"/>
    <col min="3" max="3" width="37.42578125" style="127" customWidth="1"/>
    <col min="4" max="4" width="15.14062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 x14ac:dyDescent="0.3"/>
    <row r="2" spans="2:26" ht="23.25" x14ac:dyDescent="0.25">
      <c r="B2" s="128" t="s">
        <v>362</v>
      </c>
    </row>
    <row r="3" spans="2:26" x14ac:dyDescent="0.25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 x14ac:dyDescent="0.25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 x14ac:dyDescent="0.25">
      <c r="B5" s="129"/>
      <c r="C5" s="51" t="s">
        <v>367</v>
      </c>
      <c r="D5" s="52" t="str">
        <f>Netzbetreiber!$D$9</f>
        <v>Netzgesellschaft Düsseldorf mbH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 x14ac:dyDescent="0.25">
      <c r="B6" s="129"/>
      <c r="C6" s="51" t="s">
        <v>334</v>
      </c>
      <c r="D6" s="52" t="str">
        <f>Netzbetreiber!$D$28</f>
        <v>Düsseldorf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 x14ac:dyDescent="0.25">
      <c r="B7" s="129"/>
      <c r="C7" s="53" t="s">
        <v>485</v>
      </c>
      <c r="D7" s="359">
        <f>Netzbetreiber!$D$11</f>
        <v>9870016300004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 x14ac:dyDescent="0.25">
      <c r="B8" s="129"/>
      <c r="C8" s="51" t="s">
        <v>133</v>
      </c>
      <c r="D8" s="361">
        <f>Netzbetreiber!$D$6</f>
        <v>45383</v>
      </c>
      <c r="E8" s="129"/>
      <c r="F8" s="129"/>
      <c r="H8" s="127" t="s">
        <v>493</v>
      </c>
      <c r="J8" s="131"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 x14ac:dyDescent="0.25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 x14ac:dyDescent="0.3">
      <c r="B10" s="133" t="s">
        <v>249</v>
      </c>
      <c r="C10" s="134" t="s">
        <v>492</v>
      </c>
      <c r="D10" s="133" t="s">
        <v>147</v>
      </c>
      <c r="E10" s="276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304" t="s">
        <v>648</v>
      </c>
    </row>
    <row r="11" spans="2:26" ht="15.75" thickBot="1" x14ac:dyDescent="0.3">
      <c r="B11" s="138" t="s">
        <v>494</v>
      </c>
      <c r="C11" s="139" t="s">
        <v>509</v>
      </c>
      <c r="D11" s="303" t="s">
        <v>248</v>
      </c>
      <c r="E11" s="163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 x14ac:dyDescent="0.25">
      <c r="B12" s="140">
        <v>1</v>
      </c>
      <c r="C12" s="141" t="str">
        <f t="shared" ref="C12:C41" si="0">$D$6</f>
        <v>Düsseldorf</v>
      </c>
      <c r="D12" s="351" t="s">
        <v>664</v>
      </c>
      <c r="E12" s="165" t="s">
        <v>665</v>
      </c>
      <c r="F12" s="352"/>
      <c r="G12" s="8"/>
      <c r="H12" s="353">
        <v>2.5085307000000001</v>
      </c>
      <c r="I12" s="353">
        <v>-34.817960900000003</v>
      </c>
      <c r="J12" s="353">
        <v>6.9811107999999997</v>
      </c>
      <c r="K12" s="353">
        <v>0.1049031</v>
      </c>
      <c r="L12" s="354">
        <v>40</v>
      </c>
      <c r="M12" s="353">
        <v>0</v>
      </c>
      <c r="N12" s="353">
        <v>0</v>
      </c>
      <c r="O12" s="353">
        <v>0</v>
      </c>
      <c r="P12" s="353">
        <v>0</v>
      </c>
      <c r="Q12" s="355">
        <v>1</v>
      </c>
      <c r="R12" s="356">
        <v>1</v>
      </c>
      <c r="S12" s="356">
        <v>1</v>
      </c>
      <c r="T12" s="356">
        <v>1</v>
      </c>
      <c r="U12" s="356">
        <v>1</v>
      </c>
      <c r="V12" s="356">
        <v>1</v>
      </c>
      <c r="W12" s="356">
        <v>1</v>
      </c>
      <c r="X12" s="357">
        <v>1</v>
      </c>
      <c r="Y12" s="302"/>
      <c r="Z12" s="211"/>
    </row>
    <row r="13" spans="2:26" s="142" customFormat="1" x14ac:dyDescent="0.25">
      <c r="B13" s="143">
        <v>2</v>
      </c>
      <c r="C13" s="144" t="str">
        <f t="shared" si="0"/>
        <v>Düsseldorf</v>
      </c>
      <c r="D13" s="351" t="s">
        <v>664</v>
      </c>
      <c r="E13" s="165" t="s">
        <v>666</v>
      </c>
      <c r="F13" s="352"/>
      <c r="H13" s="353">
        <v>2.5085307000000001</v>
      </c>
      <c r="I13" s="353">
        <v>-34.817960900000003</v>
      </c>
      <c r="J13" s="353">
        <v>6.9811107999999997</v>
      </c>
      <c r="K13" s="353">
        <v>0.1049031</v>
      </c>
      <c r="L13" s="354">
        <v>40</v>
      </c>
      <c r="M13" s="353">
        <v>0</v>
      </c>
      <c r="N13" s="353">
        <v>0</v>
      </c>
      <c r="O13" s="353">
        <v>0</v>
      </c>
      <c r="P13" s="353">
        <v>0</v>
      </c>
      <c r="Q13" s="355">
        <v>1</v>
      </c>
      <c r="R13" s="356">
        <v>1</v>
      </c>
      <c r="S13" s="356">
        <v>1</v>
      </c>
      <c r="T13" s="356">
        <v>1</v>
      </c>
      <c r="U13" s="356">
        <v>1</v>
      </c>
      <c r="V13" s="356">
        <v>1</v>
      </c>
      <c r="W13" s="356">
        <v>1</v>
      </c>
      <c r="X13" s="357">
        <v>1</v>
      </c>
      <c r="Y13" s="302"/>
      <c r="Z13" s="211"/>
    </row>
    <row r="14" spans="2:26" s="142" customFormat="1" x14ac:dyDescent="0.25">
      <c r="B14" s="143">
        <v>3</v>
      </c>
      <c r="C14" s="144" t="str">
        <f t="shared" si="0"/>
        <v>Düsseldorf</v>
      </c>
      <c r="D14" s="351" t="s">
        <v>248</v>
      </c>
      <c r="E14" s="165" t="s">
        <v>4</v>
      </c>
      <c r="F14" s="352" t="s">
        <v>668</v>
      </c>
      <c r="H14" s="353">
        <v>0.40409319999999999</v>
      </c>
      <c r="I14" s="353">
        <v>-24.439296800000001</v>
      </c>
      <c r="J14" s="353">
        <v>6.5718174999999999</v>
      </c>
      <c r="K14" s="353">
        <v>0.71077100000000004</v>
      </c>
      <c r="L14" s="354">
        <v>40</v>
      </c>
      <c r="M14" s="353">
        <v>0</v>
      </c>
      <c r="N14" s="353">
        <v>0</v>
      </c>
      <c r="O14" s="353">
        <v>0</v>
      </c>
      <c r="P14" s="353">
        <v>0</v>
      </c>
      <c r="Q14" s="355">
        <v>1.0561199999999999</v>
      </c>
      <c r="R14" s="356">
        <v>1</v>
      </c>
      <c r="S14" s="356">
        <v>1</v>
      </c>
      <c r="T14" s="356">
        <v>1</v>
      </c>
      <c r="U14" s="356">
        <v>1</v>
      </c>
      <c r="V14" s="356">
        <v>1</v>
      </c>
      <c r="W14" s="356">
        <v>1</v>
      </c>
      <c r="X14" s="357">
        <v>1</v>
      </c>
      <c r="Y14" s="302"/>
      <c r="Z14" s="211"/>
    </row>
    <row r="15" spans="2:26" s="142" customFormat="1" x14ac:dyDescent="0.25">
      <c r="B15" s="143">
        <v>4</v>
      </c>
      <c r="C15" s="144" t="str">
        <f t="shared" si="0"/>
        <v>Düsseldorf</v>
      </c>
      <c r="D15" s="61"/>
      <c r="E15" s="164"/>
      <c r="F15" s="306"/>
      <c r="H15" s="277"/>
      <c r="I15" s="277"/>
      <c r="J15" s="277"/>
      <c r="K15" s="277"/>
      <c r="L15" s="278"/>
      <c r="M15" s="277"/>
      <c r="N15" s="277"/>
      <c r="O15" s="277"/>
      <c r="P15" s="277"/>
      <c r="Q15" s="279"/>
      <c r="R15" s="280"/>
      <c r="S15" s="280"/>
      <c r="T15" s="280"/>
      <c r="U15" s="280"/>
      <c r="V15" s="280"/>
      <c r="W15" s="280"/>
      <c r="X15" s="281"/>
      <c r="Y15" s="302"/>
      <c r="Z15" s="211"/>
    </row>
    <row r="16" spans="2:26" s="142" customFormat="1" x14ac:dyDescent="0.25">
      <c r="B16" s="143">
        <v>5</v>
      </c>
      <c r="C16" s="144" t="str">
        <f t="shared" si="0"/>
        <v>Düsseldorf</v>
      </c>
      <c r="D16" s="61"/>
      <c r="E16" s="164"/>
      <c r="F16" s="306"/>
      <c r="H16" s="277"/>
      <c r="I16" s="277"/>
      <c r="J16" s="277"/>
      <c r="K16" s="277"/>
      <c r="L16" s="278"/>
      <c r="M16" s="277"/>
      <c r="N16" s="277"/>
      <c r="O16" s="277"/>
      <c r="P16" s="277"/>
      <c r="Q16" s="279"/>
      <c r="R16" s="280"/>
      <c r="S16" s="280"/>
      <c r="T16" s="280"/>
      <c r="U16" s="280"/>
      <c r="V16" s="280"/>
      <c r="W16" s="280"/>
      <c r="X16" s="281"/>
      <c r="Y16" s="302"/>
      <c r="Z16" s="211"/>
    </row>
    <row r="17" spans="2:26" s="142" customFormat="1" x14ac:dyDescent="0.25">
      <c r="B17" s="143">
        <v>6</v>
      </c>
      <c r="C17" s="144" t="str">
        <f t="shared" si="0"/>
        <v>Düsseldorf</v>
      </c>
      <c r="D17" s="61"/>
      <c r="E17" s="164"/>
      <c r="F17" s="306"/>
      <c r="H17" s="277"/>
      <c r="I17" s="277"/>
      <c r="J17" s="277"/>
      <c r="K17" s="277"/>
      <c r="L17" s="278"/>
      <c r="M17" s="277"/>
      <c r="N17" s="277"/>
      <c r="O17" s="277"/>
      <c r="P17" s="277"/>
      <c r="Q17" s="279"/>
      <c r="R17" s="280"/>
      <c r="S17" s="280"/>
      <c r="T17" s="280"/>
      <c r="U17" s="280"/>
      <c r="V17" s="280"/>
      <c r="W17" s="280"/>
      <c r="X17" s="281"/>
      <c r="Y17" s="302"/>
      <c r="Z17" s="211"/>
    </row>
    <row r="18" spans="2:26" s="142" customFormat="1" x14ac:dyDescent="0.25">
      <c r="B18" s="143">
        <v>7</v>
      </c>
      <c r="C18" s="144" t="str">
        <f t="shared" si="0"/>
        <v>Düsseldorf</v>
      </c>
      <c r="D18" s="61"/>
      <c r="E18" s="164"/>
      <c r="F18" s="306"/>
      <c r="H18" s="277"/>
      <c r="I18" s="277"/>
      <c r="J18" s="277"/>
      <c r="K18" s="277"/>
      <c r="L18" s="278"/>
      <c r="M18" s="277"/>
      <c r="N18" s="277"/>
      <c r="O18" s="277"/>
      <c r="P18" s="277"/>
      <c r="Q18" s="279"/>
      <c r="R18" s="280"/>
      <c r="S18" s="280"/>
      <c r="T18" s="280"/>
      <c r="U18" s="280"/>
      <c r="V18" s="280"/>
      <c r="W18" s="280"/>
      <c r="X18" s="281"/>
      <c r="Y18" s="302"/>
      <c r="Z18" s="211"/>
    </row>
    <row r="19" spans="2:26" s="142" customFormat="1" x14ac:dyDescent="0.25">
      <c r="B19" s="143">
        <v>8</v>
      </c>
      <c r="C19" s="144" t="str">
        <f t="shared" si="0"/>
        <v>Düsseldorf</v>
      </c>
      <c r="D19" s="61"/>
      <c r="E19" s="164"/>
      <c r="F19" s="306"/>
      <c r="H19" s="277"/>
      <c r="I19" s="277"/>
      <c r="J19" s="277"/>
      <c r="K19" s="277"/>
      <c r="L19" s="278"/>
      <c r="M19" s="277"/>
      <c r="N19" s="277"/>
      <c r="O19" s="277"/>
      <c r="P19" s="277"/>
      <c r="Q19" s="279"/>
      <c r="R19" s="280"/>
      <c r="S19" s="280"/>
      <c r="T19" s="280"/>
      <c r="U19" s="280"/>
      <c r="V19" s="280"/>
      <c r="W19" s="280"/>
      <c r="X19" s="281"/>
      <c r="Y19" s="302"/>
      <c r="Z19" s="211"/>
    </row>
    <row r="20" spans="2:26" s="142" customFormat="1" x14ac:dyDescent="0.25">
      <c r="B20" s="143">
        <v>9</v>
      </c>
      <c r="C20" s="144" t="str">
        <f t="shared" si="0"/>
        <v>Düsseldorf</v>
      </c>
      <c r="D20" s="61"/>
      <c r="E20" s="164"/>
      <c r="F20" s="306"/>
      <c r="H20" s="277"/>
      <c r="I20" s="277"/>
      <c r="J20" s="277"/>
      <c r="K20" s="277"/>
      <c r="L20" s="278"/>
      <c r="M20" s="277"/>
      <c r="N20" s="277"/>
      <c r="O20" s="277"/>
      <c r="P20" s="277"/>
      <c r="Q20" s="279"/>
      <c r="R20" s="280"/>
      <c r="S20" s="280"/>
      <c r="T20" s="280"/>
      <c r="U20" s="280"/>
      <c r="V20" s="280"/>
      <c r="W20" s="280"/>
      <c r="X20" s="281"/>
      <c r="Y20" s="302"/>
      <c r="Z20" s="211"/>
    </row>
    <row r="21" spans="2:26" s="142" customFormat="1" x14ac:dyDescent="0.25">
      <c r="B21" s="143">
        <v>10</v>
      </c>
      <c r="C21" s="144" t="str">
        <f t="shared" si="0"/>
        <v>Düsseldorf</v>
      </c>
      <c r="D21" s="61"/>
      <c r="E21" s="164"/>
      <c r="F21" s="306"/>
      <c r="H21" s="277"/>
      <c r="I21" s="277"/>
      <c r="J21" s="277"/>
      <c r="K21" s="277"/>
      <c r="L21" s="278"/>
      <c r="M21" s="277"/>
      <c r="N21" s="277"/>
      <c r="O21" s="277"/>
      <c r="P21" s="277"/>
      <c r="Q21" s="279"/>
      <c r="R21" s="280"/>
      <c r="S21" s="280"/>
      <c r="T21" s="280"/>
      <c r="U21" s="280"/>
      <c r="V21" s="280"/>
      <c r="W21" s="280"/>
      <c r="X21" s="281"/>
      <c r="Y21" s="302"/>
      <c r="Z21" s="211"/>
    </row>
    <row r="22" spans="2:26" s="142" customFormat="1" x14ac:dyDescent="0.25">
      <c r="B22" s="143">
        <v>11</v>
      </c>
      <c r="C22" s="144" t="str">
        <f t="shared" si="0"/>
        <v>Düsseldorf</v>
      </c>
      <c r="D22" s="61"/>
      <c r="E22" s="164"/>
      <c r="F22" s="306"/>
      <c r="H22" s="277"/>
      <c r="I22" s="277"/>
      <c r="J22" s="277"/>
      <c r="K22" s="277"/>
      <c r="L22" s="278"/>
      <c r="M22" s="277"/>
      <c r="N22" s="277"/>
      <c r="O22" s="277"/>
      <c r="P22" s="277"/>
      <c r="Q22" s="279"/>
      <c r="R22" s="280"/>
      <c r="S22" s="280"/>
      <c r="T22" s="280"/>
      <c r="U22" s="280"/>
      <c r="V22" s="280"/>
      <c r="W22" s="280"/>
      <c r="X22" s="281"/>
      <c r="Y22" s="302"/>
      <c r="Z22" s="211"/>
    </row>
    <row r="23" spans="2:26" s="142" customFormat="1" x14ac:dyDescent="0.25">
      <c r="B23" s="143">
        <v>12</v>
      </c>
      <c r="C23" s="144" t="str">
        <f t="shared" si="0"/>
        <v>Düsseldorf</v>
      </c>
      <c r="D23" s="61"/>
      <c r="E23" s="164"/>
      <c r="F23" s="306"/>
      <c r="H23" s="277"/>
      <c r="I23" s="277"/>
      <c r="J23" s="277"/>
      <c r="K23" s="277"/>
      <c r="L23" s="278"/>
      <c r="M23" s="277"/>
      <c r="N23" s="277"/>
      <c r="O23" s="277"/>
      <c r="P23" s="277"/>
      <c r="Q23" s="279"/>
      <c r="R23" s="280"/>
      <c r="S23" s="280"/>
      <c r="T23" s="280"/>
      <c r="U23" s="280"/>
      <c r="V23" s="280"/>
      <c r="W23" s="280"/>
      <c r="X23" s="281"/>
      <c r="Y23" s="302"/>
      <c r="Z23" s="211"/>
    </row>
    <row r="24" spans="2:26" s="142" customFormat="1" x14ac:dyDescent="0.25">
      <c r="B24" s="143">
        <v>13</v>
      </c>
      <c r="C24" s="144" t="str">
        <f t="shared" si="0"/>
        <v>Düsseldorf</v>
      </c>
      <c r="D24" s="61"/>
      <c r="E24" s="164"/>
      <c r="F24" s="306"/>
      <c r="H24" s="277"/>
      <c r="I24" s="277"/>
      <c r="J24" s="277"/>
      <c r="K24" s="277"/>
      <c r="L24" s="278"/>
      <c r="M24" s="277"/>
      <c r="N24" s="277"/>
      <c r="O24" s="277"/>
      <c r="P24" s="277"/>
      <c r="Q24" s="279"/>
      <c r="R24" s="280"/>
      <c r="S24" s="280"/>
      <c r="T24" s="280"/>
      <c r="U24" s="280"/>
      <c r="V24" s="280"/>
      <c r="W24" s="280"/>
      <c r="X24" s="281"/>
      <c r="Y24" s="302"/>
      <c r="Z24" s="211"/>
    </row>
    <row r="25" spans="2:26" s="142" customFormat="1" x14ac:dyDescent="0.25">
      <c r="B25" s="143">
        <v>14</v>
      </c>
      <c r="C25" s="144" t="str">
        <f t="shared" si="0"/>
        <v>Düsseldorf</v>
      </c>
      <c r="D25" s="61"/>
      <c r="E25" s="164"/>
      <c r="F25" s="306"/>
      <c r="H25" s="277"/>
      <c r="I25" s="277"/>
      <c r="J25" s="277"/>
      <c r="K25" s="277"/>
      <c r="L25" s="278"/>
      <c r="M25" s="277"/>
      <c r="N25" s="277"/>
      <c r="O25" s="277"/>
      <c r="P25" s="277"/>
      <c r="Q25" s="279"/>
      <c r="R25" s="280"/>
      <c r="S25" s="280"/>
      <c r="T25" s="280"/>
      <c r="U25" s="280"/>
      <c r="V25" s="280"/>
      <c r="W25" s="280"/>
      <c r="X25" s="281"/>
      <c r="Y25" s="302"/>
      <c r="Z25" s="211"/>
    </row>
    <row r="26" spans="2:26" s="142" customFormat="1" x14ac:dyDescent="0.25">
      <c r="B26" s="143">
        <v>15</v>
      </c>
      <c r="C26" s="144" t="str">
        <f t="shared" si="0"/>
        <v>Düsseldorf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 x14ac:dyDescent="0.25">
      <c r="B27" s="143">
        <v>16</v>
      </c>
      <c r="C27" s="144" t="str">
        <f t="shared" si="0"/>
        <v>Düsseldorf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 x14ac:dyDescent="0.25">
      <c r="B28" s="143">
        <v>17</v>
      </c>
      <c r="C28" s="144" t="str">
        <f t="shared" si="0"/>
        <v>Düsseldorf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 x14ac:dyDescent="0.25">
      <c r="B29" s="143">
        <v>18</v>
      </c>
      <c r="C29" s="144" t="str">
        <f t="shared" si="0"/>
        <v>Düsseldorf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 x14ac:dyDescent="0.25">
      <c r="B30" s="143">
        <v>19</v>
      </c>
      <c r="C30" s="144" t="str">
        <f t="shared" si="0"/>
        <v>Düsseldorf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 x14ac:dyDescent="0.25">
      <c r="B31" s="143">
        <v>20</v>
      </c>
      <c r="C31" s="144" t="str">
        <f t="shared" si="0"/>
        <v>Düsseldorf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 x14ac:dyDescent="0.25">
      <c r="B32" s="143">
        <v>21</v>
      </c>
      <c r="C32" s="144" t="str">
        <f t="shared" si="0"/>
        <v>Düsseldorf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 x14ac:dyDescent="0.25">
      <c r="B33" s="143">
        <v>22</v>
      </c>
      <c r="C33" s="144" t="str">
        <f t="shared" si="0"/>
        <v>Düsseldorf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 x14ac:dyDescent="0.25">
      <c r="B34" s="143">
        <v>23</v>
      </c>
      <c r="C34" s="144" t="str">
        <f t="shared" si="0"/>
        <v>Düsseldorf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 x14ac:dyDescent="0.25">
      <c r="B35" s="143">
        <v>24</v>
      </c>
      <c r="C35" s="144" t="str">
        <f t="shared" si="0"/>
        <v>Düsseldorf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 x14ac:dyDescent="0.25">
      <c r="B36" s="143">
        <v>25</v>
      </c>
      <c r="C36" s="144" t="str">
        <f t="shared" si="0"/>
        <v>Düsseldorf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 x14ac:dyDescent="0.25">
      <c r="B37" s="143">
        <v>26</v>
      </c>
      <c r="C37" s="144" t="str">
        <f t="shared" si="0"/>
        <v>Düsseldorf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 x14ac:dyDescent="0.25">
      <c r="B38" s="143">
        <v>27</v>
      </c>
      <c r="C38" s="144" t="str">
        <f t="shared" si="0"/>
        <v>Düsseldorf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 x14ac:dyDescent="0.25">
      <c r="B39" s="143">
        <v>28</v>
      </c>
      <c r="C39" s="144" t="str">
        <f t="shared" si="0"/>
        <v>Düsseldorf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 x14ac:dyDescent="0.25">
      <c r="B40" s="143">
        <v>29</v>
      </c>
      <c r="C40" s="144" t="str">
        <f t="shared" si="0"/>
        <v>Düsseldorf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 x14ac:dyDescent="0.25">
      <c r="B41" s="143">
        <v>30</v>
      </c>
      <c r="C41" s="144" t="str">
        <f t="shared" si="0"/>
        <v>Düsseldorf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 x14ac:dyDescent="0.25"/>
    <row r="43" spans="2:25" x14ac:dyDescent="0.25"/>
    <row r="44" spans="2:25" x14ac:dyDescent="0.25"/>
    <row r="45" spans="2:25" x14ac:dyDescent="0.25"/>
    <row r="46" spans="2:25" x14ac:dyDescent="0.25"/>
    <row r="47" spans="2:25" x14ac:dyDescent="0.25"/>
    <row r="48" spans="2:2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conditionalFormatting sqref="F11 H11:Y11 H15:Y41 Y12:Y14 F15:F41">
    <cfRule type="expression" dxfId="12" priority="11">
      <formula>ISERROR(F11)</formula>
    </cfRule>
  </conditionalFormatting>
  <conditionalFormatting sqref="E15:F41 Y12:Y41">
    <cfRule type="duplicateValues" dxfId="11" priority="33"/>
  </conditionalFormatting>
  <conditionalFormatting sqref="F12:F14 H12:X14">
    <cfRule type="expression" dxfId="10" priority="1">
      <formula>ISERROR(F12)</formula>
    </cfRule>
  </conditionalFormatting>
  <conditionalFormatting sqref="E12:F14">
    <cfRule type="duplicateValues" dxfId="9" priority="2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D15:D41</xm:sqref>
        </x14:conditionalFormatting>
        <x14:conditionalFormatting xmlns:xm="http://schemas.microsoft.com/office/excel/2006/main">
          <x14:cfRule type="cellIs" priority="4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E15:E41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E15:E26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 x14ac:dyDescent="0.2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 x14ac:dyDescent="0.25">
      <c r="A1" s="214" t="s">
        <v>344</v>
      </c>
      <c r="B1" s="215">
        <v>42173</v>
      </c>
      <c r="D1" s="130" t="s">
        <v>451</v>
      </c>
      <c r="F1" s="216" t="s">
        <v>545</v>
      </c>
      <c r="N1" s="217"/>
    </row>
    <row r="2" spans="1:14" ht="25.5" x14ac:dyDescent="0.25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 x14ac:dyDescent="0.25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 x14ac:dyDescent="0.25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 x14ac:dyDescent="0.25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 x14ac:dyDescent="0.25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 x14ac:dyDescent="0.25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 x14ac:dyDescent="0.25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 x14ac:dyDescent="0.25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 x14ac:dyDescent="0.25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 x14ac:dyDescent="0.25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 x14ac:dyDescent="0.25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 x14ac:dyDescent="0.25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 x14ac:dyDescent="0.25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 x14ac:dyDescent="0.25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 x14ac:dyDescent="0.25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 x14ac:dyDescent="0.25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 x14ac:dyDescent="0.25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 x14ac:dyDescent="0.25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 x14ac:dyDescent="0.25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 x14ac:dyDescent="0.25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 x14ac:dyDescent="0.25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 x14ac:dyDescent="0.25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 x14ac:dyDescent="0.25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 x14ac:dyDescent="0.25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 x14ac:dyDescent="0.25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 x14ac:dyDescent="0.25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 x14ac:dyDescent="0.25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 x14ac:dyDescent="0.25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 x14ac:dyDescent="0.25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 x14ac:dyDescent="0.25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 x14ac:dyDescent="0.25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 x14ac:dyDescent="0.25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 x14ac:dyDescent="0.25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 x14ac:dyDescent="0.25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 x14ac:dyDescent="0.25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 x14ac:dyDescent="0.25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 x14ac:dyDescent="0.25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 x14ac:dyDescent="0.25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 x14ac:dyDescent="0.25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 x14ac:dyDescent="0.25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 x14ac:dyDescent="0.25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 x14ac:dyDescent="0.25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 x14ac:dyDescent="0.25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 x14ac:dyDescent="0.25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 x14ac:dyDescent="0.25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 x14ac:dyDescent="0.25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 x14ac:dyDescent="0.25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 x14ac:dyDescent="0.25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 x14ac:dyDescent="0.25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 x14ac:dyDescent="0.25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 x14ac:dyDescent="0.25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 x14ac:dyDescent="0.25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 x14ac:dyDescent="0.25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 x14ac:dyDescent="0.25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 x14ac:dyDescent="0.25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 x14ac:dyDescent="0.25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 x14ac:dyDescent="0.25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 x14ac:dyDescent="0.25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 x14ac:dyDescent="0.25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 x14ac:dyDescent="0.25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 x14ac:dyDescent="0.25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 x14ac:dyDescent="0.25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 x14ac:dyDescent="0.25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 x14ac:dyDescent="0.25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 x14ac:dyDescent="0.25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 x14ac:dyDescent="0.25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 x14ac:dyDescent="0.25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 x14ac:dyDescent="0.25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 x14ac:dyDescent="0.25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 x14ac:dyDescent="0.25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 x14ac:dyDescent="0.25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 x14ac:dyDescent="0.25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 x14ac:dyDescent="0.25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 x14ac:dyDescent="0.25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 x14ac:dyDescent="0.25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 x14ac:dyDescent="0.25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 x14ac:dyDescent="0.25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 x14ac:dyDescent="0.25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 x14ac:dyDescent="0.25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 x14ac:dyDescent="0.25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 x14ac:dyDescent="0.25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 x14ac:dyDescent="0.25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 x14ac:dyDescent="0.25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 x14ac:dyDescent="0.25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 x14ac:dyDescent="0.25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 x14ac:dyDescent="0.25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 x14ac:dyDescent="0.25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 x14ac:dyDescent="0.25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 x14ac:dyDescent="0.25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 x14ac:dyDescent="0.25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 x14ac:dyDescent="0.25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 x14ac:dyDescent="0.25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 x14ac:dyDescent="0.3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 x14ac:dyDescent="0.25">
      <c r="A95" s="127" t="s">
        <v>245</v>
      </c>
      <c r="B95" s="127" t="s">
        <v>50</v>
      </c>
      <c r="C95" s="127" t="s">
        <v>314</v>
      </c>
      <c r="D95" s="234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 x14ac:dyDescent="0.25">
      <c r="A96" s="127" t="s">
        <v>245</v>
      </c>
      <c r="B96" s="127" t="s">
        <v>55</v>
      </c>
      <c r="C96" s="127" t="s">
        <v>319</v>
      </c>
      <c r="D96" s="234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 x14ac:dyDescent="0.25">
      <c r="A97" s="127" t="s">
        <v>245</v>
      </c>
      <c r="B97" s="127" t="s">
        <v>60</v>
      </c>
      <c r="C97" s="127" t="s">
        <v>324</v>
      </c>
      <c r="D97" s="234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 x14ac:dyDescent="0.25">
      <c r="A98" s="127" t="s">
        <v>245</v>
      </c>
      <c r="B98" s="127" t="s">
        <v>65</v>
      </c>
      <c r="C98" s="127" t="s">
        <v>329</v>
      </c>
      <c r="D98" s="234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 x14ac:dyDescent="0.25">
      <c r="A99" s="127" t="s">
        <v>245</v>
      </c>
      <c r="B99" s="127" t="s">
        <v>18</v>
      </c>
      <c r="C99" s="127" t="s">
        <v>282</v>
      </c>
      <c r="D99" s="234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 x14ac:dyDescent="0.25">
      <c r="A100" s="127" t="s">
        <v>245</v>
      </c>
      <c r="B100" s="127" t="s">
        <v>22</v>
      </c>
      <c r="C100" s="127" t="s">
        <v>286</v>
      </c>
      <c r="D100" s="234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 x14ac:dyDescent="0.25">
      <c r="A101" s="127" t="s">
        <v>245</v>
      </c>
      <c r="B101" s="127" t="s">
        <v>26</v>
      </c>
      <c r="C101" s="127" t="s">
        <v>290</v>
      </c>
      <c r="D101" s="234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 x14ac:dyDescent="0.25">
      <c r="A102" s="127" t="s">
        <v>245</v>
      </c>
      <c r="B102" s="127" t="s">
        <v>30</v>
      </c>
      <c r="C102" s="127" t="s">
        <v>294</v>
      </c>
      <c r="D102" s="234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 x14ac:dyDescent="0.25">
      <c r="A103" s="127" t="s">
        <v>245</v>
      </c>
      <c r="B103" s="127" t="s">
        <v>34</v>
      </c>
      <c r="C103" s="127" t="s">
        <v>298</v>
      </c>
      <c r="D103" s="234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 x14ac:dyDescent="0.25">
      <c r="A104" s="127" t="s">
        <v>245</v>
      </c>
      <c r="B104" s="127" t="s">
        <v>38</v>
      </c>
      <c r="C104" s="127" t="s">
        <v>302</v>
      </c>
      <c r="D104" s="234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 x14ac:dyDescent="0.25">
      <c r="A105" s="127" t="s">
        <v>245</v>
      </c>
      <c r="B105" s="127" t="s">
        <v>42</v>
      </c>
      <c r="C105" s="127" t="s">
        <v>306</v>
      </c>
      <c r="D105" s="234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 x14ac:dyDescent="0.25">
      <c r="A106" s="127" t="s">
        <v>245</v>
      </c>
      <c r="B106" s="127" t="s">
        <v>46</v>
      </c>
      <c r="C106" s="127" t="s">
        <v>310</v>
      </c>
      <c r="D106" s="234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 x14ac:dyDescent="0.25">
      <c r="A107" s="127" t="s">
        <v>245</v>
      </c>
      <c r="B107" s="127" t="s">
        <v>51</v>
      </c>
      <c r="C107" s="127" t="s">
        <v>315</v>
      </c>
      <c r="D107" s="234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 x14ac:dyDescent="0.25">
      <c r="A108" s="127" t="s">
        <v>245</v>
      </c>
      <c r="B108" s="127" t="s">
        <v>56</v>
      </c>
      <c r="C108" s="127" t="s">
        <v>320</v>
      </c>
      <c r="D108" s="234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 x14ac:dyDescent="0.25">
      <c r="A109" s="127" t="s">
        <v>245</v>
      </c>
      <c r="B109" s="127" t="s">
        <v>61</v>
      </c>
      <c r="C109" s="127" t="s">
        <v>325</v>
      </c>
      <c r="D109" s="234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 x14ac:dyDescent="0.25">
      <c r="A110" s="127" t="s">
        <v>245</v>
      </c>
      <c r="B110" s="127" t="s">
        <v>66</v>
      </c>
      <c r="C110" s="127" t="s">
        <v>330</v>
      </c>
      <c r="D110" s="234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 x14ac:dyDescent="0.25">
      <c r="A111" s="127" t="s">
        <v>245</v>
      </c>
      <c r="B111" s="127" t="s">
        <v>6</v>
      </c>
      <c r="C111" s="127" t="s">
        <v>270</v>
      </c>
      <c r="D111" s="234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 x14ac:dyDescent="0.25">
      <c r="A112" s="127" t="s">
        <v>245</v>
      </c>
      <c r="B112" s="127" t="s">
        <v>7</v>
      </c>
      <c r="C112" s="127" t="s">
        <v>271</v>
      </c>
      <c r="D112" s="234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 x14ac:dyDescent="0.25">
      <c r="A113" s="127" t="s">
        <v>245</v>
      </c>
      <c r="B113" s="127" t="s">
        <v>8</v>
      </c>
      <c r="C113" s="127" t="s">
        <v>272</v>
      </c>
      <c r="D113" s="234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 x14ac:dyDescent="0.25">
      <c r="A114" s="127" t="s">
        <v>245</v>
      </c>
      <c r="B114" s="127" t="s">
        <v>9</v>
      </c>
      <c r="C114" s="127" t="s">
        <v>273</v>
      </c>
      <c r="D114" s="234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 x14ac:dyDescent="0.25">
      <c r="A115" s="127" t="s">
        <v>245</v>
      </c>
      <c r="B115" s="127" t="s">
        <v>19</v>
      </c>
      <c r="C115" s="127" t="s">
        <v>283</v>
      </c>
      <c r="D115" s="234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 x14ac:dyDescent="0.25">
      <c r="A116" s="127" t="s">
        <v>245</v>
      </c>
      <c r="B116" s="127" t="s">
        <v>23</v>
      </c>
      <c r="C116" s="127" t="s">
        <v>287</v>
      </c>
      <c r="D116" s="234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 x14ac:dyDescent="0.25">
      <c r="A117" s="127" t="s">
        <v>245</v>
      </c>
      <c r="B117" s="127" t="s">
        <v>27</v>
      </c>
      <c r="C117" s="127" t="s">
        <v>291</v>
      </c>
      <c r="D117" s="234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 x14ac:dyDescent="0.25">
      <c r="A118" s="127" t="s">
        <v>245</v>
      </c>
      <c r="B118" s="127" t="s">
        <v>31</v>
      </c>
      <c r="C118" s="127" t="s">
        <v>295</v>
      </c>
      <c r="D118" s="234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 x14ac:dyDescent="0.25">
      <c r="A119" s="127" t="s">
        <v>245</v>
      </c>
      <c r="B119" s="127" t="s">
        <v>10</v>
      </c>
      <c r="C119" s="127" t="s">
        <v>274</v>
      </c>
      <c r="D119" s="234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 x14ac:dyDescent="0.25">
      <c r="A120" s="127" t="s">
        <v>245</v>
      </c>
      <c r="B120" s="127" t="s">
        <v>12</v>
      </c>
      <c r="C120" s="127" t="s">
        <v>276</v>
      </c>
      <c r="D120" s="234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 x14ac:dyDescent="0.25">
      <c r="A121" s="127" t="s">
        <v>245</v>
      </c>
      <c r="B121" s="127" t="s">
        <v>14</v>
      </c>
      <c r="C121" s="127" t="s">
        <v>278</v>
      </c>
      <c r="D121" s="234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 x14ac:dyDescent="0.25">
      <c r="A122" s="127" t="s">
        <v>245</v>
      </c>
      <c r="B122" s="127" t="s">
        <v>16</v>
      </c>
      <c r="C122" s="127" t="s">
        <v>280</v>
      </c>
      <c r="D122" s="234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 x14ac:dyDescent="0.25">
      <c r="A123" s="127" t="s">
        <v>245</v>
      </c>
      <c r="B123" s="127" t="s">
        <v>52</v>
      </c>
      <c r="C123" s="127" t="s">
        <v>316</v>
      </c>
      <c r="D123" s="234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 x14ac:dyDescent="0.25">
      <c r="A124" s="127" t="s">
        <v>245</v>
      </c>
      <c r="B124" s="127" t="s">
        <v>57</v>
      </c>
      <c r="C124" s="127" t="s">
        <v>321</v>
      </c>
      <c r="D124" s="234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 x14ac:dyDescent="0.25">
      <c r="A125" s="127" t="s">
        <v>245</v>
      </c>
      <c r="B125" s="127" t="s">
        <v>62</v>
      </c>
      <c r="C125" s="127" t="s">
        <v>326</v>
      </c>
      <c r="D125" s="234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 x14ac:dyDescent="0.25">
      <c r="A126" s="127" t="s">
        <v>245</v>
      </c>
      <c r="B126" s="127" t="s">
        <v>67</v>
      </c>
      <c r="C126" s="127" t="s">
        <v>331</v>
      </c>
      <c r="D126" s="234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 x14ac:dyDescent="0.25">
      <c r="A127" s="127" t="s">
        <v>245</v>
      </c>
      <c r="B127" s="127" t="s">
        <v>20</v>
      </c>
      <c r="C127" s="127" t="s">
        <v>284</v>
      </c>
      <c r="D127" s="234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 x14ac:dyDescent="0.25">
      <c r="A128" s="127" t="s">
        <v>245</v>
      </c>
      <c r="B128" s="127" t="s">
        <v>24</v>
      </c>
      <c r="C128" s="127" t="s">
        <v>288</v>
      </c>
      <c r="D128" s="234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 x14ac:dyDescent="0.25">
      <c r="A129" s="127" t="s">
        <v>245</v>
      </c>
      <c r="B129" s="127" t="s">
        <v>28</v>
      </c>
      <c r="C129" s="127" t="s">
        <v>292</v>
      </c>
      <c r="D129" s="234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 x14ac:dyDescent="0.25">
      <c r="A130" s="127" t="s">
        <v>245</v>
      </c>
      <c r="B130" s="127" t="s">
        <v>32</v>
      </c>
      <c r="C130" s="127" t="s">
        <v>296</v>
      </c>
      <c r="D130" s="234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 x14ac:dyDescent="0.25">
      <c r="A131" s="127" t="s">
        <v>245</v>
      </c>
      <c r="B131" s="127" t="s">
        <v>21</v>
      </c>
      <c r="C131" s="127" t="s">
        <v>285</v>
      </c>
      <c r="D131" s="234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 x14ac:dyDescent="0.25">
      <c r="A132" s="127" t="s">
        <v>245</v>
      </c>
      <c r="B132" s="127" t="s">
        <v>25</v>
      </c>
      <c r="C132" s="127" t="s">
        <v>289</v>
      </c>
      <c r="D132" s="234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 x14ac:dyDescent="0.25">
      <c r="A133" s="127" t="s">
        <v>245</v>
      </c>
      <c r="B133" s="127" t="s">
        <v>29</v>
      </c>
      <c r="C133" s="127" t="s">
        <v>293</v>
      </c>
      <c r="D133" s="234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 x14ac:dyDescent="0.25">
      <c r="A134" s="127" t="s">
        <v>245</v>
      </c>
      <c r="B134" s="127" t="s">
        <v>33</v>
      </c>
      <c r="C134" s="127" t="s">
        <v>297</v>
      </c>
      <c r="D134" s="234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 x14ac:dyDescent="0.25">
      <c r="A135" s="127" t="s">
        <v>245</v>
      </c>
      <c r="B135" s="127" t="s">
        <v>35</v>
      </c>
      <c r="C135" s="127" t="s">
        <v>299</v>
      </c>
      <c r="D135" s="234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 x14ac:dyDescent="0.25">
      <c r="A136" s="127" t="s">
        <v>245</v>
      </c>
      <c r="B136" s="127" t="s">
        <v>39</v>
      </c>
      <c r="C136" s="127" t="s">
        <v>303</v>
      </c>
      <c r="D136" s="234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 x14ac:dyDescent="0.25">
      <c r="A137" s="127" t="s">
        <v>245</v>
      </c>
      <c r="B137" s="127" t="s">
        <v>43</v>
      </c>
      <c r="C137" s="127" t="s">
        <v>307</v>
      </c>
      <c r="D137" s="234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 x14ac:dyDescent="0.25">
      <c r="A138" s="127" t="s">
        <v>245</v>
      </c>
      <c r="B138" s="127" t="s">
        <v>47</v>
      </c>
      <c r="C138" s="127" t="s">
        <v>311</v>
      </c>
      <c r="D138" s="234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 x14ac:dyDescent="0.25">
      <c r="A139" s="127" t="s">
        <v>245</v>
      </c>
      <c r="B139" s="127" t="s">
        <v>36</v>
      </c>
      <c r="C139" s="127" t="s">
        <v>300</v>
      </c>
      <c r="D139" s="234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 x14ac:dyDescent="0.25">
      <c r="A140" s="127" t="s">
        <v>245</v>
      </c>
      <c r="B140" s="127" t="s">
        <v>40</v>
      </c>
      <c r="C140" s="127" t="s">
        <v>304</v>
      </c>
      <c r="D140" s="234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 x14ac:dyDescent="0.25">
      <c r="A141" s="127" t="s">
        <v>245</v>
      </c>
      <c r="B141" s="127" t="s">
        <v>44</v>
      </c>
      <c r="C141" s="127" t="s">
        <v>308</v>
      </c>
      <c r="D141" s="234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 x14ac:dyDescent="0.25">
      <c r="A142" s="127" t="s">
        <v>245</v>
      </c>
      <c r="B142" s="127" t="s">
        <v>48</v>
      </c>
      <c r="C142" s="127" t="s">
        <v>312</v>
      </c>
      <c r="D142" s="234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 x14ac:dyDescent="0.25">
      <c r="A143" s="127" t="s">
        <v>245</v>
      </c>
      <c r="B143" s="127" t="s">
        <v>11</v>
      </c>
      <c r="C143" s="127" t="s">
        <v>275</v>
      </c>
      <c r="D143" s="234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 x14ac:dyDescent="0.25">
      <c r="A144" s="127" t="s">
        <v>245</v>
      </c>
      <c r="B144" s="127" t="s">
        <v>13</v>
      </c>
      <c r="C144" s="127" t="s">
        <v>277</v>
      </c>
      <c r="D144" s="234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 x14ac:dyDescent="0.25">
      <c r="A145" s="127" t="s">
        <v>245</v>
      </c>
      <c r="B145" s="127" t="s">
        <v>15</v>
      </c>
      <c r="C145" s="127" t="s">
        <v>279</v>
      </c>
      <c r="D145" s="234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 x14ac:dyDescent="0.25">
      <c r="A146" s="127" t="s">
        <v>245</v>
      </c>
      <c r="B146" s="127" t="s">
        <v>17</v>
      </c>
      <c r="C146" s="127" t="s">
        <v>281</v>
      </c>
      <c r="D146" s="234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 x14ac:dyDescent="0.25">
      <c r="A147" s="127" t="s">
        <v>245</v>
      </c>
      <c r="B147" s="127" t="s">
        <v>37</v>
      </c>
      <c r="C147" s="127" t="s">
        <v>301</v>
      </c>
      <c r="D147" s="234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 x14ac:dyDescent="0.25">
      <c r="A148" s="127" t="s">
        <v>245</v>
      </c>
      <c r="B148" s="127" t="s">
        <v>41</v>
      </c>
      <c r="C148" s="127" t="s">
        <v>305</v>
      </c>
      <c r="D148" s="234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 x14ac:dyDescent="0.25">
      <c r="A149" s="127" t="s">
        <v>245</v>
      </c>
      <c r="B149" s="127" t="s">
        <v>45</v>
      </c>
      <c r="C149" s="127" t="s">
        <v>309</v>
      </c>
      <c r="D149" s="234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 x14ac:dyDescent="0.25">
      <c r="A150" s="127" t="s">
        <v>245</v>
      </c>
      <c r="B150" s="127" t="s">
        <v>49</v>
      </c>
      <c r="C150" s="127" t="s">
        <v>313</v>
      </c>
      <c r="D150" s="234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 x14ac:dyDescent="0.25">
      <c r="A151" s="127" t="s">
        <v>245</v>
      </c>
      <c r="B151" s="127" t="s">
        <v>53</v>
      </c>
      <c r="C151" s="127" t="s">
        <v>317</v>
      </c>
      <c r="D151" s="234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 x14ac:dyDescent="0.25">
      <c r="A152" s="127" t="s">
        <v>245</v>
      </c>
      <c r="B152" s="127" t="s">
        <v>58</v>
      </c>
      <c r="C152" s="127" t="s">
        <v>322</v>
      </c>
      <c r="D152" s="234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 x14ac:dyDescent="0.25">
      <c r="A153" s="127" t="s">
        <v>245</v>
      </c>
      <c r="B153" s="127" t="s">
        <v>63</v>
      </c>
      <c r="C153" s="127" t="s">
        <v>327</v>
      </c>
      <c r="D153" s="234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 x14ac:dyDescent="0.25">
      <c r="A154" s="127" t="s">
        <v>245</v>
      </c>
      <c r="B154" s="127" t="s">
        <v>68</v>
      </c>
      <c r="C154" s="127" t="s">
        <v>332</v>
      </c>
      <c r="D154" s="234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 x14ac:dyDescent="0.25">
      <c r="A155" s="127" t="s">
        <v>245</v>
      </c>
      <c r="B155" s="127" t="s">
        <v>54</v>
      </c>
      <c r="C155" s="127" t="s">
        <v>318</v>
      </c>
      <c r="D155" s="234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 x14ac:dyDescent="0.25">
      <c r="A156" s="127" t="s">
        <v>245</v>
      </c>
      <c r="B156" s="127" t="s">
        <v>59</v>
      </c>
      <c r="C156" s="127" t="s">
        <v>323</v>
      </c>
      <c r="D156" s="234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 x14ac:dyDescent="0.25">
      <c r="A157" s="127" t="s">
        <v>245</v>
      </c>
      <c r="B157" s="127" t="s">
        <v>64</v>
      </c>
      <c r="C157" s="127" t="s">
        <v>328</v>
      </c>
      <c r="D157" s="234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 x14ac:dyDescent="0.25">
      <c r="A158" s="127" t="s">
        <v>245</v>
      </c>
      <c r="B158" s="127" t="s">
        <v>69</v>
      </c>
      <c r="C158" s="127" t="s">
        <v>333</v>
      </c>
      <c r="D158" s="234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/>
  </sheetViews>
  <sheetFormatPr baseColWidth="10" defaultColWidth="0" defaultRowHeight="12.75" zeroHeight="1" x14ac:dyDescent="0.2"/>
  <cols>
    <col min="1" max="1" width="2.85546875" style="74" customWidth="1"/>
    <col min="2" max="2" width="15.140625" style="74" customWidth="1"/>
    <col min="3" max="3" width="16.2851562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 x14ac:dyDescent="0.2"/>
    <row r="2" spans="2:30" ht="23.25" x14ac:dyDescent="0.35">
      <c r="B2" s="83" t="s">
        <v>443</v>
      </c>
    </row>
    <row r="3" spans="2:30" ht="15" customHeight="1" x14ac:dyDescent="0.35">
      <c r="B3" s="83"/>
    </row>
    <row r="4" spans="2:30" ht="15" customHeight="1" x14ac:dyDescent="0.25">
      <c r="B4" s="84" t="s">
        <v>442</v>
      </c>
      <c r="C4" s="62" t="str">
        <f>Netzbetreiber!$D$9</f>
        <v>Netzgesellschaft Düsseldorf mbH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 x14ac:dyDescent="0.25">
      <c r="B5" s="86" t="s">
        <v>441</v>
      </c>
      <c r="C5" s="63" t="str">
        <f>Netzbetreiber!D28</f>
        <v>Düsseldorf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 x14ac:dyDescent="0.25">
      <c r="B6" s="84" t="s">
        <v>439</v>
      </c>
      <c r="C6" s="360">
        <f>Netzbetreiber!$D$11</f>
        <v>9870016300004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 x14ac:dyDescent="0.3">
      <c r="B7" s="84" t="s">
        <v>133</v>
      </c>
      <c r="C7" s="57">
        <f>Netzbetreiber!$D$6</f>
        <v>45383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 x14ac:dyDescent="0.3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65" t="s">
        <v>455</v>
      </c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7"/>
    </row>
    <row r="9" spans="2:30" ht="15.75" thickBot="1" x14ac:dyDescent="0.3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 x14ac:dyDescent="0.25">
      <c r="B10" s="370" t="s">
        <v>583</v>
      </c>
      <c r="C10" s="371"/>
      <c r="D10" s="93">
        <v>2</v>
      </c>
      <c r="E10" s="94" t="str">
        <f>IF(ISERROR(HLOOKUP(E$11,$M$9:$AD$35,$D10,0)),"",HLOOKUP(E$11,$M$9:$AD$35,$D10,0))</f>
        <v/>
      </c>
      <c r="F10" s="368" t="s">
        <v>395</v>
      </c>
      <c r="G10" s="368"/>
      <c r="H10" s="368"/>
      <c r="I10" s="368"/>
      <c r="J10" s="368"/>
      <c r="K10" s="368"/>
      <c r="L10" s="369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.75" thickBot="1" x14ac:dyDescent="0.3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0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1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 x14ac:dyDescent="0.25">
      <c r="B12" s="108" t="s">
        <v>396</v>
      </c>
      <c r="C12" s="109"/>
      <c r="D12" s="110">
        <v>4</v>
      </c>
      <c r="E12" s="313">
        <f>MIN(SUMPRODUCT($M$11:$AD$11,M12:AD12),1)</f>
        <v>1</v>
      </c>
      <c r="F12" s="310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 x14ac:dyDescent="0.25">
      <c r="B13" s="115" t="s">
        <v>397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 x14ac:dyDescent="0.25">
      <c r="B14" s="115" t="s">
        <v>398</v>
      </c>
      <c r="C14" s="116"/>
      <c r="D14" s="110">
        <v>6</v>
      </c>
      <c r="E14" s="314">
        <f t="shared" si="0"/>
        <v>0</v>
      </c>
      <c r="F14" s="311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 x14ac:dyDescent="0.25">
      <c r="B15" s="115" t="s">
        <v>400</v>
      </c>
      <c r="C15" s="116"/>
      <c r="D15" s="110">
        <v>7</v>
      </c>
      <c r="E15" s="314">
        <f t="shared" si="0"/>
        <v>0</v>
      </c>
      <c r="F15" s="311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 x14ac:dyDescent="0.25">
      <c r="B16" s="120" t="s">
        <v>412</v>
      </c>
      <c r="C16" s="116"/>
      <c r="D16" s="110">
        <v>8</v>
      </c>
      <c r="E16" s="314">
        <f t="shared" si="0"/>
        <v>1</v>
      </c>
      <c r="F16" s="311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 x14ac:dyDescent="0.25">
      <c r="B17" s="120" t="s">
        <v>413</v>
      </c>
      <c r="C17" s="116"/>
      <c r="D17" s="110">
        <v>9</v>
      </c>
      <c r="E17" s="314">
        <f t="shared" si="0"/>
        <v>1</v>
      </c>
      <c r="F17" s="311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 x14ac:dyDescent="0.25">
      <c r="B18" s="120" t="s">
        <v>414</v>
      </c>
      <c r="C18" s="116"/>
      <c r="D18" s="110">
        <v>10</v>
      </c>
      <c r="E18" s="314">
        <f t="shared" si="0"/>
        <v>1</v>
      </c>
      <c r="F18" s="311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 x14ac:dyDescent="0.25">
      <c r="B19" s="338" t="s">
        <v>651</v>
      </c>
      <c r="C19" s="339"/>
      <c r="D19" s="110"/>
      <c r="E19" s="314">
        <v>1</v>
      </c>
      <c r="F19" s="311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 x14ac:dyDescent="0.25">
      <c r="B20" s="120" t="s">
        <v>401</v>
      </c>
      <c r="C20" s="116"/>
      <c r="D20" s="110">
        <v>11</v>
      </c>
      <c r="E20" s="314">
        <f t="shared" si="0"/>
        <v>1</v>
      </c>
      <c r="F20" s="311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 x14ac:dyDescent="0.25">
      <c r="B21" s="120" t="s">
        <v>649</v>
      </c>
      <c r="C21" s="116"/>
      <c r="D21" s="110">
        <v>12</v>
      </c>
      <c r="E21" s="314">
        <f t="shared" si="0"/>
        <v>1</v>
      </c>
      <c r="F21" s="311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 x14ac:dyDescent="0.25">
      <c r="B22" s="120" t="s">
        <v>415</v>
      </c>
      <c r="C22" s="116"/>
      <c r="D22" s="110">
        <v>13</v>
      </c>
      <c r="E22" s="314">
        <f t="shared" si="0"/>
        <v>1</v>
      </c>
      <c r="F22" s="311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 x14ac:dyDescent="0.25">
      <c r="B23" s="120" t="s">
        <v>416</v>
      </c>
      <c r="C23" s="116"/>
      <c r="D23" s="110">
        <v>14</v>
      </c>
      <c r="E23" s="314">
        <f t="shared" si="0"/>
        <v>1</v>
      </c>
      <c r="F23" s="311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 x14ac:dyDescent="0.25">
      <c r="B24" s="115" t="s">
        <v>417</v>
      </c>
      <c r="C24" s="116"/>
      <c r="D24" s="110">
        <v>15</v>
      </c>
      <c r="E24" s="314">
        <f t="shared" si="0"/>
        <v>1</v>
      </c>
      <c r="F24" s="311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 x14ac:dyDescent="0.25">
      <c r="B25" s="115" t="s">
        <v>402</v>
      </c>
      <c r="C25" s="116"/>
      <c r="D25" s="110">
        <v>16</v>
      </c>
      <c r="E25" s="314">
        <f t="shared" si="0"/>
        <v>0</v>
      </c>
      <c r="F25" s="311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 x14ac:dyDescent="0.25">
      <c r="B26" s="115" t="s">
        <v>403</v>
      </c>
      <c r="C26" s="116"/>
      <c r="D26" s="110">
        <v>17</v>
      </c>
      <c r="E26" s="314">
        <f t="shared" si="0"/>
        <v>0</v>
      </c>
      <c r="F26" s="311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 x14ac:dyDescent="0.25">
      <c r="B27" s="338" t="s">
        <v>650</v>
      </c>
      <c r="C27" s="339"/>
      <c r="D27" s="110"/>
      <c r="E27" s="314">
        <v>1</v>
      </c>
      <c r="F27" s="311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 x14ac:dyDescent="0.25">
      <c r="B28" s="120" t="s">
        <v>404</v>
      </c>
      <c r="C28" s="116"/>
      <c r="D28" s="110">
        <v>18</v>
      </c>
      <c r="E28" s="314">
        <f t="shared" si="0"/>
        <v>1</v>
      </c>
      <c r="F28" s="311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 x14ac:dyDescent="0.25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 x14ac:dyDescent="0.25">
      <c r="B30" s="115" t="s">
        <v>406</v>
      </c>
      <c r="C30" s="116"/>
      <c r="D30" s="110">
        <v>20</v>
      </c>
      <c r="E30" s="314">
        <f t="shared" si="0"/>
        <v>1</v>
      </c>
      <c r="F30" s="311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 x14ac:dyDescent="0.25">
      <c r="B31" s="115" t="s">
        <v>407</v>
      </c>
      <c r="C31" s="116"/>
      <c r="D31" s="110">
        <v>21</v>
      </c>
      <c r="E31" s="314">
        <f t="shared" si="0"/>
        <v>0</v>
      </c>
      <c r="F31" s="311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 x14ac:dyDescent="0.25">
      <c r="B32" s="115" t="s">
        <v>408</v>
      </c>
      <c r="C32" s="116"/>
      <c r="D32" s="110">
        <v>22</v>
      </c>
      <c r="E32" s="314">
        <f t="shared" si="0"/>
        <v>0</v>
      </c>
      <c r="F32" s="311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 x14ac:dyDescent="0.25">
      <c r="B33" s="120" t="s">
        <v>409</v>
      </c>
      <c r="C33" s="116"/>
      <c r="D33" s="110">
        <v>23</v>
      </c>
      <c r="E33" s="314">
        <f t="shared" si="0"/>
        <v>1</v>
      </c>
      <c r="F33" s="311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 x14ac:dyDescent="0.25">
      <c r="B34" s="120" t="s">
        <v>410</v>
      </c>
      <c r="C34" s="116"/>
      <c r="D34" s="110">
        <v>24</v>
      </c>
      <c r="E34" s="314">
        <f t="shared" si="0"/>
        <v>1</v>
      </c>
      <c r="F34" s="311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 x14ac:dyDescent="0.3">
      <c r="B35" s="121" t="s">
        <v>411</v>
      </c>
      <c r="C35" s="122"/>
      <c r="D35" s="123">
        <v>25</v>
      </c>
      <c r="E35" s="315">
        <f t="shared" si="0"/>
        <v>0</v>
      </c>
      <c r="F35" s="312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 x14ac:dyDescent="0.2"/>
    <row r="37" spans="2:30" x14ac:dyDescent="0.2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 x14ac:dyDescent="0.2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 x14ac:dyDescent="0.25">
      <c r="A1" s="130" t="s">
        <v>452</v>
      </c>
      <c r="B1" s="127"/>
      <c r="D1" s="216" t="s">
        <v>545</v>
      </c>
    </row>
    <row r="2" spans="1:16" x14ac:dyDescent="0.25">
      <c r="A2" s="236"/>
      <c r="B2" s="235" t="s">
        <v>453</v>
      </c>
    </row>
    <row r="3" spans="1:16" ht="20.100000000000001" customHeight="1" x14ac:dyDescent="0.25">
      <c r="A3" s="372" t="s">
        <v>249</v>
      </c>
      <c r="B3" s="237" t="s">
        <v>86</v>
      </c>
      <c r="C3" s="238"/>
      <c r="D3" s="374" t="s">
        <v>454</v>
      </c>
      <c r="E3" s="375"/>
      <c r="F3" s="375"/>
      <c r="G3" s="375"/>
      <c r="H3" s="375"/>
      <c r="I3" s="375"/>
      <c r="J3" s="376"/>
      <c r="K3" s="239"/>
      <c r="L3" s="239"/>
      <c r="M3" s="239"/>
      <c r="N3" s="239"/>
      <c r="O3" s="240"/>
      <c r="P3" s="239"/>
    </row>
    <row r="4" spans="1:16" ht="20.100000000000001" customHeight="1" x14ac:dyDescent="0.25">
      <c r="A4" s="373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 x14ac:dyDescent="0.25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 x14ac:dyDescent="0.25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 x14ac:dyDescent="0.25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 x14ac:dyDescent="0.25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 x14ac:dyDescent="0.25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 x14ac:dyDescent="0.25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 x14ac:dyDescent="0.25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 x14ac:dyDescent="0.25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 x14ac:dyDescent="0.25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 x14ac:dyDescent="0.25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 x14ac:dyDescent="0.25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 x14ac:dyDescent="0.25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 x14ac:dyDescent="0.25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 x14ac:dyDescent="0.25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 x14ac:dyDescent="0.25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 x14ac:dyDescent="0.25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 x14ac:dyDescent="0.25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5.5" x14ac:dyDescent="0.25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 x14ac:dyDescent="0.25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18b9f00-f4e5-4488-840e-6084e0f1107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Schmitz, Georg</cp:lastModifiedBy>
  <cp:lastPrinted>2015-03-20T22:59:10Z</cp:lastPrinted>
  <dcterms:created xsi:type="dcterms:W3CDTF">2015-01-15T05:25:41Z</dcterms:created>
  <dcterms:modified xsi:type="dcterms:W3CDTF">2024-01-24T07:06:16Z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